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erlilo\Desktop\"/>
    </mc:Choice>
  </mc:AlternateContent>
  <xr:revisionPtr revIDLastSave="0" documentId="13_ncr:1_{AB2AB48D-6B5C-4C08-8A1A-CCDB35F9CE7D}" xr6:coauthVersionLast="47" xr6:coauthVersionMax="47" xr10:uidLastSave="{00000000-0000-0000-0000-000000000000}"/>
  <workbookProtection workbookAlgorithmName="SHA-512" workbookHashValue="I7M5xBwGhTCzjf4xHjI/dwdiLWfOvWnwFlxcqqByhsuV6u7bysrEnl88zA2S/iyCL49jACHKjEycMciKsqYYCA==" workbookSaltValue="QdCY86Px3RA9z/sDMq86+A==" workbookSpinCount="100000" lockStructure="1"/>
  <bookViews>
    <workbookView xWindow="-110" yWindow="-110" windowWidth="19420" windowHeight="10420" tabRatio="833" activeTab="2" xr2:uid="{00000000-000D-0000-FFFF-FFFF00000000}"/>
  </bookViews>
  <sheets>
    <sheet name="Conoce la herramienta. Paso 1" sheetId="7" r:id="rId1"/>
    <sheet name="P3. Calculadora - empleados" sheetId="6" r:id="rId2"/>
    <sheet name="P3. Calculadora- E. por días"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9" l="1"/>
  <c r="N7" i="9"/>
  <c r="N6" i="9"/>
  <c r="G14" i="9"/>
  <c r="G18" i="9" s="1"/>
  <c r="E27" i="9"/>
  <c r="E18" i="9"/>
  <c r="E22" i="9"/>
  <c r="I18" i="9" s="1"/>
  <c r="E14" i="6"/>
  <c r="E20" i="6" s="1"/>
  <c r="G19" i="6"/>
  <c r="E19" i="6"/>
  <c r="E13" i="6"/>
  <c r="I12" i="6"/>
  <c r="I13" i="6" s="1"/>
  <c r="N8" i="9" l="1"/>
  <c r="G31" i="9"/>
  <c r="G32" i="9" s="1"/>
  <c r="E24" i="6"/>
  <c r="G36" i="9" l="1"/>
</calcChain>
</file>

<file path=xl/sharedStrings.xml><?xml version="1.0" encoding="utf-8"?>
<sst xmlns="http://schemas.openxmlformats.org/spreadsheetml/2006/main" count="37" uniqueCount="29">
  <si>
    <t>Sueldo mensual:</t>
  </si>
  <si>
    <t>Si</t>
  </si>
  <si>
    <t>No</t>
  </si>
  <si>
    <t>Cesantías</t>
  </si>
  <si>
    <t>Intereses de tus cesantías</t>
  </si>
  <si>
    <t>Días laborados:</t>
  </si>
  <si>
    <t>Tu empleador te consignará en tu cuenta de nómina los interés generados durante el año anterior por el valor de tus Cesantías, esto corresponde al 12% anual del valor de las Cesantías que se consignarán en el Fondo de Cesantías, como Porvenir.</t>
  </si>
  <si>
    <t>¿Cuántos días trabajas a la semana?</t>
  </si>
  <si>
    <r>
      <t xml:space="preserve">Puedes seleccionar cómo se invierte tu ahorro en Cesantías en tu Fondo de Cesantías, como Porvenir.
</t>
    </r>
    <r>
      <rPr>
        <b/>
        <sz val="8"/>
        <color theme="1"/>
        <rFont val="Franklin Gothic Book"/>
        <family val="2"/>
      </rPr>
      <t>Portafolio Corto Plazo:</t>
    </r>
    <r>
      <rPr>
        <sz val="8"/>
        <color theme="1"/>
        <rFont val="Franklin Gothic Book"/>
        <family val="2"/>
      </rPr>
      <t xml:space="preserve"> Si tu proyección de retiro de tus Cesantías es menor a un año.
</t>
    </r>
    <r>
      <rPr>
        <b/>
        <sz val="8"/>
        <color theme="1"/>
        <rFont val="Franklin Gothic Book"/>
        <family val="2"/>
      </rPr>
      <t xml:space="preserve">Portafolio Largo Plazo: </t>
    </r>
    <r>
      <rPr>
        <sz val="8"/>
        <color theme="1"/>
        <rFont val="Franklin Gothic Book"/>
        <family val="2"/>
      </rPr>
      <t>Si tu proyección de retiro de tus Cesantías es mayor a un año.</t>
    </r>
  </si>
  <si>
    <t>Aux Trans diario</t>
  </si>
  <si>
    <t>Días trabajados mes</t>
  </si>
  <si>
    <t>Auxilio de transporte mes</t>
  </si>
  <si>
    <t>¿Cuánto te pagan por día trabajado?</t>
  </si>
  <si>
    <t>Salario diario:</t>
  </si>
  <si>
    <t>Meses laborados este año:</t>
  </si>
  <si>
    <r>
      <t>Si</t>
    </r>
    <r>
      <rPr>
        <b/>
        <u/>
        <sz val="11"/>
        <color theme="1" tint="4.9989318521683403E-2"/>
        <rFont val="Franklin Gothic Book"/>
        <family val="2"/>
      </rPr>
      <t xml:space="preserve"> trabajas a tiempo completo</t>
    </r>
    <r>
      <rPr>
        <b/>
        <sz val="11"/>
        <color theme="1" tint="4.9989318521683403E-2"/>
        <rFont val="Franklin Gothic Book"/>
        <family val="2"/>
      </rPr>
      <t>, esta herramienta es para ti. 
Para iniciar, por favor diligencia la siguiente información:</t>
    </r>
  </si>
  <si>
    <t>Ingresa la información, en los 4 espacios</t>
  </si>
  <si>
    <r>
      <rPr>
        <b/>
        <sz val="12"/>
        <color theme="1" tint="4.9989318521683403E-2"/>
        <rFont val="Franklin Gothic Book"/>
        <family val="2"/>
      </rPr>
      <t xml:space="preserve">Fecha en la que iniciaste a laborar </t>
    </r>
    <r>
      <rPr>
        <b/>
        <sz val="10"/>
        <color theme="1" tint="4.9989318521683403E-2"/>
        <rFont val="Franklin Gothic Book"/>
        <family val="2"/>
      </rPr>
      <t>(dd/mm/aaaa)</t>
    </r>
  </si>
  <si>
    <r>
      <t xml:space="preserve">Fecha final del periodo laborado </t>
    </r>
    <r>
      <rPr>
        <b/>
        <sz val="10"/>
        <color theme="1" tint="4.9989318521683403E-2"/>
        <rFont val="Franklin Gothic Book"/>
        <family val="2"/>
      </rPr>
      <t>(dd/mm/aaaa)</t>
    </r>
  </si>
  <si>
    <r>
      <rPr>
        <b/>
        <sz val="10"/>
        <rFont val="Franklin Gothic Book"/>
        <family val="2"/>
      </rPr>
      <t xml:space="preserve">Te presentamos esta súper herramienta que te permite calcular las cesantías e intereses de cesantías anuales. </t>
    </r>
    <r>
      <rPr>
        <sz val="10"/>
        <rFont val="Franklin Gothic Book"/>
        <family val="2"/>
      </rPr>
      <t xml:space="preserve">
Puede ser tu aliado financiero para planificar metas importantes, ya sea para financiar metas educativas o la adquisición de vivienda. Con esta herramienta, puedes echarle un vistazo a cuánto acumulas cada año en cesantías y hacer planes a largo plazo. 
</t>
    </r>
    <r>
      <rPr>
        <b/>
        <sz val="10"/>
        <color theme="7" tint="-0.249977111117893"/>
        <rFont val="Franklin Gothic Book"/>
        <family val="2"/>
      </rPr>
      <t>¡Imagínate, todo bajo control para lograr esas metas que tanto deseas!</t>
    </r>
    <r>
      <rPr>
        <sz val="10"/>
        <rFont val="Franklin Gothic Book"/>
        <family val="2"/>
      </rPr>
      <t xml:space="preserve"> Así, con datos precisos, tomar decisiones informadas se vuelve más fácil. Sabemos que la situación laboral puede ser diferente para cada persona. Por lo tanto, ponemos a tu disposición 2 calculadoras de cesantías: una para los que trabajan a tiempo completo y otra para los que trabajan por días.
Haz clic sobre el botón:
*Amarillo si trabajas a tiempo completo
*Azul si trabajas por días</t>
    </r>
  </si>
  <si>
    <t>Días laborados en la semana (de 1 a 7)</t>
  </si>
  <si>
    <t>Días laborados en el año</t>
  </si>
  <si>
    <t>Meses laborados en el año</t>
  </si>
  <si>
    <r>
      <t xml:space="preserve">Si trabajas </t>
    </r>
    <r>
      <rPr>
        <b/>
        <u/>
        <sz val="10"/>
        <color theme="1" tint="4.9989318521683403E-2"/>
        <rFont val="Franklin Gothic Book"/>
        <family val="2"/>
      </rPr>
      <t>por días</t>
    </r>
    <r>
      <rPr>
        <b/>
        <sz val="10"/>
        <color theme="1" tint="4.9989318521683403E-2"/>
        <rFont val="Franklin Gothic Book"/>
        <family val="2"/>
      </rPr>
      <t>, esta herramienta es para ti. Para iniciar, por favor diligencia la siguiente información:</t>
    </r>
  </si>
  <si>
    <t>Fecha en la que iniciaste a laborar (dd/mm/aaaa)</t>
  </si>
  <si>
    <t>Fecha final del periodo laborado (dd/mm/aaaa)</t>
  </si>
  <si>
    <t>Ingresa la información, en los campos grises</t>
  </si>
  <si>
    <r>
      <t xml:space="preserve">¿Tienes auxilio de transporte? </t>
    </r>
    <r>
      <rPr>
        <sz val="6"/>
        <color theme="1" tint="4.9989318521683403E-2"/>
        <rFont val="Franklin Gothic Book"/>
        <family val="2"/>
      </rPr>
      <t>Aplica si el salario es de 2 SMMLV o menos</t>
    </r>
  </si>
  <si>
    <r>
      <t xml:space="preserve">¿Tienes auxilio de transporte? </t>
    </r>
    <r>
      <rPr>
        <sz val="8"/>
        <color theme="1" tint="4.9989318521683403E-2"/>
        <rFont val="Franklin Gothic Book"/>
        <family val="2"/>
      </rPr>
      <t>Aplica si el salario es de 2 SMMLV o menos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</si>
</sst>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36" x14ac:knownFonts="1">
    <font>
      <sz val="11"/>
      <color theme="1"/>
      <name val="Calibri"/>
      <family val="2"/>
      <scheme val="minor"/>
    </font>
    <font>
      <sz val="11"/>
      <color theme="1"/>
      <name val="Calibri"/>
      <family val="2"/>
      <scheme val="minor"/>
    </font>
    <font>
      <b/>
      <sz val="12"/>
      <color theme="1"/>
      <name val="Franklin Gothic Book"/>
      <family val="2"/>
    </font>
    <font>
      <sz val="11"/>
      <color theme="1"/>
      <name val="Franklin Gothic Book"/>
      <family val="2"/>
    </font>
    <font>
      <sz val="11"/>
      <color theme="1" tint="4.9989318521683403E-2"/>
      <name val="Franklin Gothic Book"/>
      <family val="2"/>
    </font>
    <font>
      <b/>
      <sz val="11"/>
      <color theme="1" tint="4.9989318521683403E-2"/>
      <name val="Franklin Gothic Book"/>
      <family val="2"/>
    </font>
    <font>
      <b/>
      <sz val="11"/>
      <color theme="1"/>
      <name val="Franklin Gothic Book"/>
      <family val="2"/>
    </font>
    <font>
      <sz val="11"/>
      <name val="Franklin Gothic Book"/>
      <family val="2"/>
    </font>
    <font>
      <b/>
      <sz val="11"/>
      <color rgb="FFFFCC00"/>
      <name val="Franklin Gothic Book"/>
      <family val="2"/>
    </font>
    <font>
      <sz val="8"/>
      <color theme="1"/>
      <name val="Franklin Gothic Book"/>
      <family val="2"/>
    </font>
    <font>
      <b/>
      <sz val="8"/>
      <color theme="1"/>
      <name val="Franklin Gothic Book"/>
      <family val="2"/>
    </font>
    <font>
      <sz val="11"/>
      <color theme="0"/>
      <name val="Franklin Gothic Book"/>
      <family val="2"/>
    </font>
    <font>
      <b/>
      <sz val="11"/>
      <name val="Franklin Gothic Book"/>
      <family val="2"/>
    </font>
    <font>
      <b/>
      <sz val="11"/>
      <color theme="0"/>
      <name val="Franklin Gothic Book"/>
      <family val="2"/>
    </font>
    <font>
      <sz val="10"/>
      <name val="Franklin Gothic Book"/>
      <family val="2"/>
    </font>
    <font>
      <sz val="8"/>
      <color rgb="FFFF9933"/>
      <name val="Franklin Gothic Book"/>
      <family val="2"/>
    </font>
    <font>
      <b/>
      <sz val="8"/>
      <color rgb="FFFF9900"/>
      <name val="Franklin Gothic Book"/>
      <family val="2"/>
    </font>
    <font>
      <b/>
      <u/>
      <sz val="11"/>
      <color theme="1" tint="4.9989318521683403E-2"/>
      <name val="Franklin Gothic Book"/>
      <family val="2"/>
    </font>
    <font>
      <sz val="8"/>
      <color theme="0"/>
      <name val="Franklin Gothic Book"/>
      <family val="2"/>
    </font>
    <font>
      <b/>
      <sz val="12"/>
      <color rgb="FFFFCC00"/>
      <name val="Franklin Gothic Book"/>
      <family val="2"/>
    </font>
    <font>
      <b/>
      <sz val="10"/>
      <name val="Franklin Gothic Book"/>
      <family val="2"/>
    </font>
    <font>
      <b/>
      <sz val="10"/>
      <color theme="7" tint="-0.249977111117893"/>
      <name val="Franklin Gothic Book"/>
      <family val="2"/>
    </font>
    <font>
      <b/>
      <sz val="10"/>
      <color theme="1" tint="4.9989318521683403E-2"/>
      <name val="Franklin Gothic Book"/>
      <family val="2"/>
    </font>
    <font>
      <b/>
      <sz val="12"/>
      <color theme="1" tint="4.9989318521683403E-2"/>
      <name val="Franklin Gothic Book"/>
      <family val="2"/>
    </font>
    <font>
      <b/>
      <sz val="16"/>
      <name val="Franklin Gothic Book"/>
      <family val="2"/>
    </font>
    <font>
      <sz val="8"/>
      <color theme="1" tint="4.9989318521683403E-2"/>
      <name val="Franklin Gothic Book"/>
      <family val="2"/>
    </font>
    <font>
      <sz val="10"/>
      <color theme="1"/>
      <name val="Franklin Gothic Book"/>
      <family val="2"/>
    </font>
    <font>
      <sz val="10"/>
      <color theme="1" tint="4.9989318521683403E-2"/>
      <name val="Franklin Gothic Book"/>
      <family val="2"/>
    </font>
    <font>
      <sz val="10"/>
      <color theme="0"/>
      <name val="Franklin Gothic Book"/>
      <family val="2"/>
    </font>
    <font>
      <b/>
      <u/>
      <sz val="10"/>
      <color theme="1" tint="4.9989318521683403E-2"/>
      <name val="Franklin Gothic Book"/>
      <family val="2"/>
    </font>
    <font>
      <b/>
      <sz val="10"/>
      <color theme="1"/>
      <name val="Franklin Gothic Book"/>
      <family val="2"/>
    </font>
    <font>
      <b/>
      <sz val="10"/>
      <color rgb="FFFF9900"/>
      <name val="Franklin Gothic Book"/>
      <family val="2"/>
    </font>
    <font>
      <sz val="10"/>
      <color theme="5"/>
      <name val="Franklin Gothic Book"/>
      <family val="2"/>
    </font>
    <font>
      <b/>
      <sz val="10"/>
      <color theme="0"/>
      <name val="Franklin Gothic Book"/>
      <family val="2"/>
    </font>
    <font>
      <b/>
      <sz val="10"/>
      <color rgb="FFFFCC00"/>
      <name val="Franklin Gothic Book"/>
      <family val="2"/>
    </font>
    <font>
      <sz val="6"/>
      <color theme="1" tint="4.9989318521683403E-2"/>
      <name val="Franklin Gothic Book"/>
      <family val="2"/>
    </font>
  </fonts>
  <fills count="8">
    <fill>
      <patternFill patternType="none"/>
    </fill>
    <fill>
      <patternFill patternType="gray125"/>
    </fill>
    <fill>
      <patternFill patternType="solid">
        <fgColor rgb="FFFF9900"/>
        <bgColor indexed="64"/>
      </patternFill>
    </fill>
    <fill>
      <patternFill patternType="solid">
        <fgColor theme="0"/>
        <bgColor indexed="64"/>
      </patternFill>
    </fill>
    <fill>
      <patternFill patternType="solid">
        <fgColor rgb="FFFFCC00"/>
        <bgColor indexed="64"/>
      </patternFill>
    </fill>
    <fill>
      <patternFill patternType="solid">
        <fgColor rgb="FFFF9933"/>
        <bgColor indexed="64"/>
      </patternFill>
    </fill>
    <fill>
      <patternFill patternType="solid">
        <fgColor theme="6" tint="0.79998168889431442"/>
        <bgColor indexed="64"/>
      </patternFill>
    </fill>
    <fill>
      <patternFill patternType="solid">
        <fgColor theme="6" tint="0.399975585192419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43">
    <xf numFmtId="0" fontId="0" fillId="0" borderId="0" xfId="0"/>
    <xf numFmtId="0" fontId="2" fillId="4" borderId="5" xfId="0" applyFont="1" applyFill="1" applyBorder="1" applyAlignment="1">
      <alignment vertical="center"/>
    </xf>
    <xf numFmtId="0" fontId="3" fillId="0" borderId="0" xfId="0" applyFont="1"/>
    <xf numFmtId="0" fontId="4" fillId="0" borderId="0" xfId="0" applyFont="1"/>
    <xf numFmtId="0" fontId="3" fillId="0" borderId="0" xfId="0" applyFont="1" applyAlignment="1">
      <alignment horizontal="right"/>
    </xf>
    <xf numFmtId="0" fontId="5" fillId="0" borderId="0" xfId="0" applyFont="1" applyAlignment="1">
      <alignment horizontal="center"/>
    </xf>
    <xf numFmtId="0" fontId="5" fillId="0" borderId="0" xfId="0" applyFont="1" applyAlignment="1">
      <alignment vertical="center" wrapText="1"/>
    </xf>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5" fillId="0" borderId="0" xfId="0" applyFont="1" applyAlignment="1">
      <alignment vertical="center"/>
    </xf>
    <xf numFmtId="0" fontId="3" fillId="2" borderId="0" xfId="0" applyFont="1" applyFill="1"/>
    <xf numFmtId="0" fontId="3" fillId="2" borderId="8" xfId="0" applyFont="1" applyFill="1" applyBorder="1"/>
    <xf numFmtId="0" fontId="3" fillId="2" borderId="5" xfId="0" applyFont="1" applyFill="1" applyBorder="1"/>
    <xf numFmtId="0" fontId="3" fillId="2" borderId="5" xfId="0" applyFont="1" applyFill="1" applyBorder="1" applyAlignment="1">
      <alignment horizontal="right"/>
    </xf>
    <xf numFmtId="0" fontId="3" fillId="2" borderId="6" xfId="0" applyFont="1" applyFill="1" applyBorder="1"/>
    <xf numFmtId="0" fontId="7"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wrapText="1"/>
    </xf>
    <xf numFmtId="0" fontId="6" fillId="4" borderId="2" xfId="0" applyFont="1" applyFill="1" applyBorder="1" applyAlignment="1">
      <alignment vertical="center"/>
    </xf>
    <xf numFmtId="0" fontId="8" fillId="4" borderId="2" xfId="0" applyFont="1" applyFill="1" applyBorder="1" applyAlignment="1">
      <alignment vertical="center"/>
    </xf>
    <xf numFmtId="0" fontId="3" fillId="4" borderId="3" xfId="0" applyFont="1" applyFill="1" applyBorder="1"/>
    <xf numFmtId="0" fontId="3" fillId="4" borderId="8" xfId="0" applyFont="1" applyFill="1" applyBorder="1"/>
    <xf numFmtId="0" fontId="3" fillId="4" borderId="5" xfId="0" applyFont="1" applyFill="1" applyBorder="1"/>
    <xf numFmtId="0" fontId="3" fillId="4" borderId="6" xfId="0" applyFont="1" applyFill="1" applyBorder="1"/>
    <xf numFmtId="0" fontId="6" fillId="0" borderId="0" xfId="0" applyFont="1" applyAlignment="1">
      <alignment vertical="center"/>
    </xf>
    <xf numFmtId="0" fontId="6" fillId="0" borderId="0" xfId="0" applyFont="1" applyAlignment="1">
      <alignment horizontal="center" vertical="center" wrapText="1"/>
    </xf>
    <xf numFmtId="164" fontId="3" fillId="0" borderId="0" xfId="0" applyNumberFormat="1" applyFont="1"/>
    <xf numFmtId="164" fontId="9" fillId="0" borderId="0" xfId="0" applyNumberFormat="1" applyFont="1"/>
    <xf numFmtId="0" fontId="2" fillId="4" borderId="4" xfId="0" applyFont="1" applyFill="1" applyBorder="1" applyAlignment="1">
      <alignment vertical="center"/>
    </xf>
    <xf numFmtId="0" fontId="11" fillId="0" borderId="0" xfId="0" applyFont="1"/>
    <xf numFmtId="0" fontId="12" fillId="0" borderId="9" xfId="0" applyFont="1" applyBorder="1" applyAlignment="1">
      <alignment horizontal="center" vertical="center" wrapText="1"/>
    </xf>
    <xf numFmtId="0" fontId="2" fillId="4" borderId="2" xfId="0" applyFont="1" applyFill="1" applyBorder="1" applyAlignment="1">
      <alignment vertical="center"/>
    </xf>
    <xf numFmtId="0" fontId="9" fillId="0" borderId="7" xfId="0" applyFont="1" applyBorder="1" applyAlignment="1">
      <alignment vertical="top" wrapText="1"/>
    </xf>
    <xf numFmtId="0" fontId="9" fillId="0" borderId="7" xfId="0" applyFont="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14" fontId="3" fillId="2" borderId="5" xfId="0" applyNumberFormat="1" applyFont="1" applyFill="1" applyBorder="1" applyAlignment="1" applyProtection="1">
      <alignment horizontal="center" vertical="center"/>
      <protection locked="0"/>
    </xf>
    <xf numFmtId="0" fontId="5" fillId="5" borderId="3" xfId="0" applyFont="1" applyFill="1" applyBorder="1" applyAlignment="1">
      <alignment vertical="center" wrapText="1"/>
    </xf>
    <xf numFmtId="0" fontId="5" fillId="5" borderId="8" xfId="0" applyFont="1" applyFill="1" applyBorder="1" applyAlignment="1">
      <alignment vertical="center" wrapText="1"/>
    </xf>
    <xf numFmtId="0" fontId="5" fillId="5" borderId="6" xfId="0" applyFont="1" applyFill="1" applyBorder="1" applyAlignment="1">
      <alignment vertical="center" wrapText="1"/>
    </xf>
    <xf numFmtId="0" fontId="3" fillId="5" borderId="3" xfId="0" applyFont="1" applyFill="1" applyBorder="1" applyAlignment="1">
      <alignment horizontal="right"/>
    </xf>
    <xf numFmtId="0" fontId="12" fillId="5" borderId="8" xfId="0" applyFont="1" applyFill="1" applyBorder="1" applyAlignment="1">
      <alignment horizontal="center" vertical="center" wrapText="1"/>
    </xf>
    <xf numFmtId="0" fontId="3" fillId="2" borderId="6" xfId="0" applyFont="1" applyFill="1" applyBorder="1" applyAlignment="1">
      <alignment horizontal="right" vertical="center"/>
    </xf>
    <xf numFmtId="14" fontId="6" fillId="3" borderId="9" xfId="0" applyNumberFormat="1"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3" fontId="3" fillId="2" borderId="5" xfId="0" applyNumberFormat="1" applyFont="1" applyFill="1" applyBorder="1" applyAlignment="1">
      <alignment horizontal="center"/>
    </xf>
    <xf numFmtId="0" fontId="15" fillId="2" borderId="2" xfId="0" applyFont="1" applyFill="1" applyBorder="1" applyAlignment="1">
      <alignment horizontal="center"/>
    </xf>
    <xf numFmtId="0" fontId="3" fillId="4" borderId="0" xfId="0" applyFont="1" applyFill="1"/>
    <xf numFmtId="0" fontId="19" fillId="4" borderId="2" xfId="0" applyFont="1" applyFill="1" applyBorder="1" applyAlignment="1">
      <alignment horizontal="center" vertical="center"/>
    </xf>
    <xf numFmtId="0" fontId="2" fillId="0" borderId="0" xfId="0" applyFont="1" applyAlignment="1">
      <alignment vertical="center" wrapText="1"/>
    </xf>
    <xf numFmtId="0" fontId="4" fillId="6" borderId="0" xfId="0" applyFont="1" applyFill="1"/>
    <xf numFmtId="0" fontId="3" fillId="6" borderId="0" xfId="0" applyFont="1" applyFill="1"/>
    <xf numFmtId="0" fontId="3" fillId="6" borderId="0" xfId="0" applyFont="1" applyFill="1" applyAlignment="1">
      <alignment horizontal="center"/>
    </xf>
    <xf numFmtId="0" fontId="5" fillId="6" borderId="0" xfId="0" applyFont="1" applyFill="1" applyAlignment="1">
      <alignment vertical="center" wrapText="1"/>
    </xf>
    <xf numFmtId="0" fontId="5" fillId="6" borderId="0" xfId="0" applyFont="1" applyFill="1" applyAlignment="1">
      <alignment vertical="center"/>
    </xf>
    <xf numFmtId="14" fontId="3" fillId="6" borderId="0" xfId="0" applyNumberFormat="1" applyFont="1" applyFill="1" applyAlignment="1" applyProtection="1">
      <alignment horizontal="center" vertical="center"/>
      <protection locked="0"/>
    </xf>
    <xf numFmtId="14" fontId="3" fillId="6" borderId="0" xfId="0" applyNumberFormat="1" applyFont="1" applyFill="1" applyAlignment="1" applyProtection="1">
      <alignment horizontal="right" vertical="center"/>
      <protection locked="0"/>
    </xf>
    <xf numFmtId="0" fontId="18" fillId="6" borderId="0" xfId="0" applyFont="1" applyFill="1" applyAlignment="1">
      <alignment horizontal="center" vertical="center"/>
    </xf>
    <xf numFmtId="0" fontId="3" fillId="3" borderId="0" xfId="0" applyFont="1" applyFill="1"/>
    <xf numFmtId="0" fontId="14" fillId="3" borderId="0" xfId="0" applyFont="1" applyFill="1" applyAlignment="1">
      <alignment horizontal="center" vertical="center" wrapText="1"/>
    </xf>
    <xf numFmtId="0" fontId="24" fillId="3" borderId="0" xfId="0" applyFont="1" applyFill="1" applyAlignment="1">
      <alignment horizontal="center" vertical="center" wrapText="1"/>
    </xf>
    <xf numFmtId="0" fontId="14" fillId="3" borderId="0" xfId="0" applyFont="1" applyFill="1" applyAlignment="1">
      <alignment horizontal="left" vertical="center" wrapText="1"/>
    </xf>
    <xf numFmtId="164" fontId="6" fillId="3" borderId="10" xfId="1" applyNumberFormat="1" applyFont="1" applyFill="1" applyBorder="1" applyAlignment="1" applyProtection="1">
      <alignment horizontal="center" vertical="center"/>
      <protection locked="0"/>
    </xf>
    <xf numFmtId="164" fontId="6" fillId="3" borderId="12" xfId="1"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6" borderId="0" xfId="0" applyFont="1" applyFill="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3" fontId="6" fillId="3" borderId="10" xfId="0" applyNumberFormat="1" applyFont="1" applyFill="1" applyBorder="1" applyAlignment="1" applyProtection="1">
      <alignment horizontal="center" vertical="center"/>
      <protection locked="0"/>
    </xf>
    <xf numFmtId="3" fontId="6" fillId="3" borderId="12"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applyAlignment="1">
      <alignment horizontal="left" vertical="center" wrapText="1"/>
    </xf>
    <xf numFmtId="0" fontId="13" fillId="0" borderId="0" xfId="0" applyFont="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164" fontId="6" fillId="0" borderId="10" xfId="1" applyNumberFormat="1" applyFont="1" applyFill="1" applyBorder="1" applyAlignment="1" applyProtection="1">
      <alignment horizontal="center" vertical="center"/>
      <protection hidden="1"/>
    </xf>
    <xf numFmtId="164" fontId="6" fillId="0" borderId="12" xfId="1" applyNumberFormat="1" applyFont="1" applyFill="1" applyBorder="1" applyAlignment="1" applyProtection="1">
      <alignment horizontal="center" vertical="center"/>
      <protection hidden="1"/>
    </xf>
    <xf numFmtId="0" fontId="16"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3" borderId="0" xfId="0" applyFont="1" applyFill="1"/>
    <xf numFmtId="0" fontId="27" fillId="0" borderId="0" xfId="0" applyFont="1"/>
    <xf numFmtId="0" fontId="26" fillId="0" borderId="0" xfId="0" applyFont="1"/>
    <xf numFmtId="0" fontId="26" fillId="0" borderId="0" xfId="0" applyFont="1" applyAlignment="1">
      <alignment horizontal="right"/>
    </xf>
    <xf numFmtId="0" fontId="26" fillId="0" borderId="0" xfId="0" applyFont="1" applyAlignment="1">
      <alignment vertical="center"/>
    </xf>
    <xf numFmtId="0" fontId="28" fillId="3" borderId="0" xfId="0" applyFont="1" applyFill="1"/>
    <xf numFmtId="0" fontId="22" fillId="0" borderId="0" xfId="0" applyFont="1" applyAlignment="1">
      <alignment horizontal="center"/>
    </xf>
    <xf numFmtId="0" fontId="22"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4" fillId="3" borderId="0" xfId="0" applyFont="1" applyFill="1"/>
    <xf numFmtId="0" fontId="22" fillId="0" borderId="0" xfId="0" applyFont="1" applyAlignment="1">
      <alignment vertical="center" wrapText="1"/>
    </xf>
    <xf numFmtId="0" fontId="30" fillId="6" borderId="0" xfId="0" applyFont="1" applyFill="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6" fillId="2" borderId="2" xfId="0" applyFont="1" applyFill="1" applyBorder="1" applyAlignment="1">
      <alignment horizontal="right"/>
    </xf>
    <xf numFmtId="0" fontId="26" fillId="5" borderId="2" xfId="0" applyFont="1" applyFill="1" applyBorder="1" applyAlignment="1">
      <alignment horizontal="right"/>
    </xf>
    <xf numFmtId="0" fontId="26" fillId="2" borderId="2" xfId="0" applyFont="1" applyFill="1" applyBorder="1"/>
    <xf numFmtId="0" fontId="26" fillId="2" borderId="3" xfId="0" applyFont="1" applyFill="1" applyBorder="1"/>
    <xf numFmtId="0" fontId="22" fillId="2" borderId="7" xfId="0" applyFont="1" applyFill="1" applyBorder="1" applyAlignment="1">
      <alignment horizontal="center" vertical="center" wrapText="1"/>
    </xf>
    <xf numFmtId="0" fontId="22" fillId="2" borderId="0" xfId="0" applyFont="1" applyFill="1" applyBorder="1" applyAlignment="1">
      <alignment horizontal="center" vertical="center" wrapText="1"/>
    </xf>
    <xf numFmtId="1" fontId="30" fillId="5" borderId="0" xfId="0" applyNumberFormat="1" applyFont="1" applyFill="1" applyAlignment="1" applyProtection="1">
      <alignment horizontal="center" vertical="center"/>
      <protection locked="0"/>
    </xf>
    <xf numFmtId="0" fontId="26" fillId="2" borderId="0" xfId="0" applyFont="1" applyFill="1"/>
    <xf numFmtId="0" fontId="26" fillId="2" borderId="8" xfId="0" applyFont="1" applyFill="1" applyBorder="1"/>
    <xf numFmtId="0" fontId="28" fillId="3" borderId="0" xfId="0" applyFont="1" applyFill="1" applyAlignment="1">
      <alignment horizontal="left"/>
    </xf>
    <xf numFmtId="164" fontId="28" fillId="3" borderId="0" xfId="1" applyNumberFormat="1" applyFont="1" applyFill="1" applyAlignment="1">
      <alignment horizontal="left" vertical="center"/>
    </xf>
    <xf numFmtId="164" fontId="14" fillId="3" borderId="0" xfId="1" applyNumberFormat="1" applyFont="1" applyFill="1" applyAlignment="1">
      <alignment horizontal="left"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6" fillId="2" borderId="5" xfId="0" applyFont="1" applyFill="1" applyBorder="1" applyAlignment="1">
      <alignment horizontal="right"/>
    </xf>
    <xf numFmtId="0" fontId="26" fillId="5" borderId="5" xfId="0" applyFont="1" applyFill="1" applyBorder="1" applyAlignment="1">
      <alignment horizontal="right"/>
    </xf>
    <xf numFmtId="0" fontId="26" fillId="2" borderId="5" xfId="0" applyFont="1" applyFill="1" applyBorder="1"/>
    <xf numFmtId="3" fontId="26" fillId="2" borderId="5" xfId="0" applyNumberFormat="1" applyFont="1" applyFill="1" applyBorder="1" applyAlignment="1">
      <alignment horizontal="right"/>
    </xf>
    <xf numFmtId="0" fontId="26" fillId="2" borderId="6" xfId="0" applyFont="1" applyFill="1" applyBorder="1"/>
    <xf numFmtId="1" fontId="28" fillId="3" borderId="0" xfId="0" applyNumberFormat="1" applyFont="1" applyFill="1" applyAlignment="1">
      <alignment horizontal="right" vertical="center"/>
    </xf>
    <xf numFmtId="0" fontId="32" fillId="3" borderId="0" xfId="0" applyFont="1" applyFill="1"/>
    <xf numFmtId="0" fontId="28" fillId="3" borderId="0" xfId="0" applyFont="1" applyFill="1" applyAlignment="1">
      <alignment vertical="center"/>
    </xf>
    <xf numFmtId="164" fontId="28" fillId="3" borderId="0" xfId="0" applyNumberFormat="1" applyFont="1" applyFill="1" applyAlignment="1">
      <alignment vertical="center"/>
    </xf>
    <xf numFmtId="0" fontId="22" fillId="2" borderId="1" xfId="0" applyFont="1" applyFill="1" applyBorder="1" applyAlignment="1">
      <alignment horizontal="center" vertical="center"/>
    </xf>
    <xf numFmtId="0" fontId="22" fillId="2" borderId="7" xfId="0" applyFont="1" applyFill="1" applyBorder="1" applyAlignment="1">
      <alignment horizontal="center" vertical="center"/>
    </xf>
    <xf numFmtId="164" fontId="26" fillId="3" borderId="0" xfId="0" applyNumberFormat="1" applyFont="1" applyFill="1"/>
    <xf numFmtId="14" fontId="26" fillId="2" borderId="5" xfId="0" applyNumberFormat="1" applyFont="1" applyFill="1" applyBorder="1" applyAlignment="1" applyProtection="1">
      <alignment horizontal="right" vertical="center"/>
      <protection locked="0"/>
    </xf>
    <xf numFmtId="0" fontId="22" fillId="2" borderId="4" xfId="0" applyFont="1" applyFill="1" applyBorder="1" applyAlignment="1">
      <alignment horizontal="center" vertical="center"/>
    </xf>
    <xf numFmtId="0" fontId="26" fillId="2" borderId="5" xfId="0" applyFont="1" applyFill="1" applyBorder="1" applyAlignment="1">
      <alignment horizontal="center"/>
    </xf>
    <xf numFmtId="0" fontId="22" fillId="0" borderId="0" xfId="0" applyFont="1" applyAlignment="1">
      <alignment vertical="center"/>
    </xf>
    <xf numFmtId="14" fontId="26" fillId="0" borderId="0" xfId="0" applyNumberFormat="1" applyFont="1" applyAlignment="1" applyProtection="1">
      <alignment horizontal="right" vertical="center"/>
      <protection locked="0"/>
    </xf>
    <xf numFmtId="0" fontId="14" fillId="3" borderId="0" xfId="0" applyFont="1" applyFill="1" applyAlignment="1">
      <alignment vertical="center" wrapText="1"/>
    </xf>
    <xf numFmtId="0" fontId="26" fillId="3" borderId="0" xfId="0" applyFont="1" applyFill="1" applyBorder="1" applyAlignment="1">
      <alignment horizontal="center" vertical="center" wrapText="1"/>
    </xf>
    <xf numFmtId="0" fontId="26" fillId="2" borderId="2" xfId="0" applyFont="1" applyFill="1" applyBorder="1" applyAlignment="1">
      <alignment horizontal="center"/>
    </xf>
    <xf numFmtId="0" fontId="28" fillId="3" borderId="0" xfId="0" applyFont="1" applyFill="1" applyBorder="1" applyAlignment="1">
      <alignment horizontal="center" vertical="center" wrapText="1"/>
    </xf>
    <xf numFmtId="14" fontId="26" fillId="2" borderId="5" xfId="0" applyNumberFormat="1" applyFont="1" applyFill="1" applyBorder="1" applyAlignment="1" applyProtection="1">
      <alignment horizontal="center" vertical="center"/>
      <protection locked="0"/>
    </xf>
    <xf numFmtId="164" fontId="28" fillId="3" borderId="0" xfId="0" applyNumberFormat="1" applyFont="1" applyFill="1"/>
    <xf numFmtId="0" fontId="33" fillId="0" borderId="0" xfId="0" applyFont="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6" fillId="2" borderId="13" xfId="0" applyFont="1" applyFill="1" applyBorder="1" applyAlignment="1">
      <alignment horizontal="right"/>
    </xf>
    <xf numFmtId="0" fontId="26" fillId="2" borderId="14" xfId="0" applyFont="1" applyFill="1" applyBorder="1" applyAlignment="1">
      <alignment horizontal="right"/>
    </xf>
    <xf numFmtId="0" fontId="26" fillId="3" borderId="0" xfId="0" applyFont="1" applyFill="1" applyAlignment="1">
      <alignment vertical="center"/>
    </xf>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14" fontId="26" fillId="3" borderId="0" xfId="0" applyNumberFormat="1" applyFont="1" applyFill="1" applyAlignment="1" applyProtection="1">
      <alignment horizontal="right" vertical="center"/>
      <protection locked="0"/>
    </xf>
    <xf numFmtId="0" fontId="22" fillId="2" borderId="0" xfId="0" applyFont="1" applyFill="1" applyAlignment="1">
      <alignment horizontal="center" vertical="center" wrapText="1"/>
    </xf>
    <xf numFmtId="0" fontId="20" fillId="5" borderId="0" xfId="0" applyFont="1" applyFill="1" applyAlignment="1">
      <alignment horizontal="center" vertical="center" wrapText="1"/>
    </xf>
    <xf numFmtId="0" fontId="26" fillId="2" borderId="5" xfId="0" applyFont="1" applyFill="1" applyBorder="1" applyAlignment="1">
      <alignment horizontal="right" vertical="center"/>
    </xf>
    <xf numFmtId="0" fontId="22" fillId="3" borderId="0" xfId="0" applyFont="1" applyFill="1" applyAlignment="1">
      <alignment vertical="center"/>
    </xf>
    <xf numFmtId="0" fontId="26" fillId="3" borderId="0" xfId="0" applyFont="1" applyFill="1" applyAlignment="1">
      <alignment vertical="center" wrapText="1"/>
    </xf>
    <xf numFmtId="164" fontId="30" fillId="0" borderId="9" xfId="1" applyNumberFormat="1" applyFont="1" applyFill="1" applyBorder="1" applyAlignment="1" applyProtection="1">
      <alignment horizontal="center" vertical="center"/>
      <protection hidden="1"/>
    </xf>
    <xf numFmtId="164" fontId="30" fillId="0" borderId="9" xfId="1" applyNumberFormat="1" applyFont="1" applyFill="1" applyBorder="1" applyAlignment="1" applyProtection="1">
      <alignment vertical="center"/>
      <protection hidden="1"/>
    </xf>
    <xf numFmtId="0" fontId="30" fillId="3" borderId="0" xfId="0" applyFont="1" applyFill="1" applyAlignment="1">
      <alignment vertical="center" wrapText="1"/>
    </xf>
    <xf numFmtId="1" fontId="30" fillId="7" borderId="9" xfId="0" applyNumberFormat="1" applyFont="1" applyFill="1" applyBorder="1" applyAlignment="1" applyProtection="1">
      <alignment horizontal="center" vertical="center"/>
      <protection locked="0"/>
    </xf>
    <xf numFmtId="14" fontId="30" fillId="7" borderId="9" xfId="0" applyNumberFormat="1" applyFont="1" applyFill="1" applyBorder="1" applyAlignment="1" applyProtection="1">
      <alignment horizontal="center" vertical="center"/>
      <protection locked="0"/>
    </xf>
    <xf numFmtId="164" fontId="30" fillId="7" borderId="9" xfId="1" applyNumberFormat="1" applyFont="1" applyFill="1" applyBorder="1" applyAlignment="1" applyProtection="1">
      <alignment horizontal="center" vertical="center"/>
      <protection locked="0"/>
    </xf>
    <xf numFmtId="0" fontId="30" fillId="7" borderId="9" xfId="0" applyFont="1" applyFill="1" applyBorder="1" applyAlignment="1" applyProtection="1">
      <alignment horizontal="center"/>
      <protection locked="0"/>
    </xf>
    <xf numFmtId="164" fontId="30" fillId="0" borderId="9" xfId="1" applyNumberFormat="1" applyFont="1" applyFill="1" applyBorder="1" applyAlignment="1" applyProtection="1">
      <alignment horizontal="center" vertical="center"/>
    </xf>
    <xf numFmtId="0" fontId="30" fillId="0" borderId="9" xfId="1" applyNumberFormat="1" applyFont="1" applyBorder="1" applyAlignment="1" applyProtection="1">
      <alignment horizontal="center" vertical="center"/>
    </xf>
    <xf numFmtId="0" fontId="30" fillId="3" borderId="0" xfId="0" applyFont="1" applyFill="1" applyAlignment="1" applyProtection="1">
      <alignment vertical="center" wrapText="1"/>
    </xf>
    <xf numFmtId="0" fontId="22" fillId="3" borderId="0" xfId="0" applyFont="1" applyFill="1" applyAlignment="1" applyProtection="1">
      <alignment vertical="center"/>
    </xf>
    <xf numFmtId="0" fontId="26" fillId="3" borderId="0" xfId="0" applyFont="1" applyFill="1" applyProtection="1"/>
    <xf numFmtId="14" fontId="26" fillId="3" borderId="0" xfId="0" applyNumberFormat="1" applyFont="1" applyFill="1" applyAlignment="1" applyProtection="1">
      <alignment horizontal="right" vertical="center"/>
    </xf>
    <xf numFmtId="0" fontId="26" fillId="3" borderId="0" xfId="0" applyFont="1" applyFill="1" applyAlignment="1" applyProtection="1">
      <alignment vertical="center"/>
    </xf>
    <xf numFmtId="0" fontId="33" fillId="3" borderId="0" xfId="0" applyFont="1" applyFill="1" applyAlignment="1" applyProtection="1">
      <alignment horizontal="center" vertical="center" wrapText="1"/>
    </xf>
    <xf numFmtId="0" fontId="22" fillId="3" borderId="1"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wrapText="1"/>
    </xf>
    <xf numFmtId="0" fontId="26" fillId="3" borderId="2" xfId="0" applyFont="1" applyFill="1" applyBorder="1" applyAlignment="1" applyProtection="1">
      <alignment horizontal="right"/>
    </xf>
    <xf numFmtId="0" fontId="31" fillId="3" borderId="3" xfId="0" applyFont="1" applyFill="1" applyBorder="1" applyAlignment="1" applyProtection="1">
      <alignment horizontal="center" vertical="center" wrapText="1"/>
    </xf>
    <xf numFmtId="0" fontId="26" fillId="3" borderId="0" xfId="0" applyFont="1" applyFill="1" applyAlignment="1" applyProtection="1">
      <alignment vertical="center" wrapText="1"/>
    </xf>
    <xf numFmtId="0" fontId="22" fillId="3" borderId="7"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0" xfId="0" applyFont="1" applyFill="1" applyAlignment="1" applyProtection="1">
      <alignment horizontal="center" vertical="center" wrapText="1"/>
    </xf>
    <xf numFmtId="0" fontId="31" fillId="3" borderId="8"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5" xfId="0" applyFont="1" applyFill="1" applyBorder="1" applyAlignment="1" applyProtection="1">
      <alignment horizontal="center" vertical="center" wrapText="1"/>
    </xf>
    <xf numFmtId="0" fontId="26" fillId="3" borderId="5" xfId="0" applyFont="1" applyFill="1" applyBorder="1" applyAlignment="1" applyProtection="1">
      <alignment horizontal="right" vertical="center"/>
    </xf>
    <xf numFmtId="0" fontId="31" fillId="3" borderId="6" xfId="0" applyFont="1" applyFill="1" applyBorder="1" applyAlignment="1" applyProtection="1">
      <alignment horizontal="center" vertical="center" wrapText="1"/>
    </xf>
    <xf numFmtId="0" fontId="22" fillId="3" borderId="0" xfId="0" applyFont="1" applyFill="1" applyAlignment="1" applyProtection="1">
      <alignment horizontal="center" vertical="center"/>
    </xf>
    <xf numFmtId="0" fontId="26" fillId="3" borderId="0" xfId="0" applyFont="1" applyFill="1" applyAlignment="1" applyProtection="1">
      <alignment horizontal="right" vertical="center"/>
    </xf>
    <xf numFmtId="0" fontId="26" fillId="3" borderId="0" xfId="0" applyFont="1" applyFill="1" applyAlignment="1" applyProtection="1">
      <alignment horizontal="center" vertical="center" wrapText="1"/>
    </xf>
    <xf numFmtId="0" fontId="26" fillId="0" borderId="0" xfId="0" applyFont="1" applyProtection="1"/>
    <xf numFmtId="0" fontId="30" fillId="4" borderId="1"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2" xfId="0" applyFont="1" applyFill="1" applyBorder="1" applyAlignment="1" applyProtection="1">
      <alignment vertical="center"/>
    </xf>
    <xf numFmtId="0" fontId="34" fillId="4" borderId="2" xfId="0" applyFont="1" applyFill="1" applyBorder="1" applyAlignment="1" applyProtection="1">
      <alignment vertical="center"/>
    </xf>
    <xf numFmtId="0" fontId="26" fillId="4" borderId="3" xfId="0" applyFont="1" applyFill="1" applyBorder="1" applyProtection="1"/>
    <xf numFmtId="164" fontId="26" fillId="0" borderId="7" xfId="0" applyNumberFormat="1" applyFont="1" applyBorder="1" applyAlignment="1" applyProtection="1">
      <alignment horizontal="center" vertical="center" wrapText="1"/>
    </xf>
    <xf numFmtId="0" fontId="26" fillId="0" borderId="0" xfId="0" applyFont="1" applyAlignment="1" applyProtection="1">
      <alignment horizontal="center" vertical="center" wrapText="1"/>
    </xf>
    <xf numFmtId="0" fontId="30" fillId="4" borderId="7" xfId="0" applyFont="1" applyFill="1" applyBorder="1" applyAlignment="1" applyProtection="1">
      <alignment horizontal="center" vertical="center"/>
    </xf>
    <xf numFmtId="0" fontId="30" fillId="4" borderId="0" xfId="0" applyFont="1" applyFill="1" applyAlignment="1" applyProtection="1">
      <alignment horizontal="center" vertical="center"/>
    </xf>
    <xf numFmtId="0" fontId="30" fillId="4" borderId="0" xfId="0" applyFont="1" applyFill="1" applyAlignment="1" applyProtection="1">
      <alignment vertical="center"/>
    </xf>
    <xf numFmtId="0" fontId="26" fillId="4" borderId="8" xfId="0" applyFont="1" applyFill="1" applyBorder="1" applyProtection="1"/>
    <xf numFmtId="0" fontId="26" fillId="0" borderId="7" xfId="0" applyFont="1" applyBorder="1" applyAlignment="1" applyProtection="1">
      <alignment horizontal="center" vertical="center" wrapText="1"/>
    </xf>
    <xf numFmtId="0" fontId="30" fillId="4" borderId="4" xfId="0" applyFont="1" applyFill="1" applyBorder="1" applyAlignment="1" applyProtection="1">
      <alignment vertical="center"/>
    </xf>
    <xf numFmtId="0" fontId="30" fillId="4" borderId="5" xfId="0" applyFont="1" applyFill="1" applyBorder="1" applyAlignment="1" applyProtection="1">
      <alignment vertical="center"/>
    </xf>
    <xf numFmtId="0" fontId="26" fillId="4" borderId="5" xfId="0" applyFont="1" applyFill="1" applyBorder="1" applyAlignment="1" applyProtection="1">
      <alignment vertical="center"/>
    </xf>
    <xf numFmtId="0" fontId="26" fillId="4" borderId="6" xfId="0" applyFont="1" applyFill="1" applyBorder="1" applyProtection="1"/>
    <xf numFmtId="0" fontId="26" fillId="0" borderId="7" xfId="0" applyFont="1" applyBorder="1" applyAlignment="1" applyProtection="1">
      <alignment vertical="top" wrapText="1"/>
    </xf>
    <xf numFmtId="0" fontId="26" fillId="0" borderId="0" xfId="0" applyFont="1" applyAlignment="1" applyProtection="1">
      <alignment horizontal="right" vertical="center"/>
    </xf>
    <xf numFmtId="0" fontId="26" fillId="0" borderId="0" xfId="0" applyFont="1" applyAlignment="1" applyProtection="1">
      <alignment vertical="center"/>
    </xf>
    <xf numFmtId="0" fontId="30" fillId="4" borderId="1"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2" xfId="0" applyFont="1" applyFill="1" applyBorder="1" applyAlignment="1" applyProtection="1">
      <alignment vertical="center" wrapText="1"/>
    </xf>
    <xf numFmtId="0" fontId="30" fillId="4" borderId="7" xfId="0" applyFont="1" applyFill="1" applyBorder="1" applyAlignment="1" applyProtection="1">
      <alignment horizontal="center" vertical="center" wrapText="1"/>
    </xf>
    <xf numFmtId="0" fontId="30" fillId="4" borderId="0" xfId="0" applyFont="1" applyFill="1" applyAlignment="1" applyProtection="1">
      <alignment horizontal="center" vertical="center" wrapText="1"/>
    </xf>
    <xf numFmtId="0" fontId="30" fillId="4" borderId="0" xfId="0" applyFont="1" applyFill="1" applyAlignment="1" applyProtection="1">
      <alignment vertical="center" wrapText="1"/>
    </xf>
    <xf numFmtId="164" fontId="26" fillId="0" borderId="0" xfId="0" applyNumberFormat="1" applyFont="1" applyProtection="1"/>
    <xf numFmtId="0" fontId="30" fillId="4" borderId="4" xfId="0" applyFont="1" applyFill="1" applyBorder="1" applyAlignment="1" applyProtection="1">
      <alignment vertical="center" wrapText="1"/>
    </xf>
    <xf numFmtId="0" fontId="30" fillId="4" borderId="5" xfId="0" applyFont="1" applyFill="1" applyBorder="1" applyAlignment="1" applyProtection="1">
      <alignment vertical="center" wrapText="1"/>
    </xf>
    <xf numFmtId="0" fontId="26" fillId="0" borderId="7" xfId="0" applyFont="1" applyBorder="1" applyAlignment="1" applyProtection="1">
      <alignment vertical="center" wrapText="1"/>
    </xf>
    <xf numFmtId="0" fontId="30" fillId="0" borderId="0" xfId="0" applyFont="1" applyAlignment="1" applyProtection="1">
      <alignment horizontal="center" vertical="center" wrapText="1"/>
    </xf>
    <xf numFmtId="0" fontId="30" fillId="0" borderId="0" xfId="0" applyFont="1" applyAlignment="1" applyProtection="1">
      <alignment vertical="center"/>
    </xf>
    <xf numFmtId="0" fontId="27" fillId="0" borderId="0" xfId="0" applyFont="1" applyProtection="1"/>
    <xf numFmtId="0" fontId="26" fillId="0" borderId="0" xfId="0" applyFont="1" applyAlignment="1" applyProtection="1">
      <alignment horizontal="right"/>
    </xf>
    <xf numFmtId="0" fontId="22" fillId="0" borderId="0" xfId="0" applyFont="1" applyAlignment="1" applyProtection="1">
      <alignment vertical="center"/>
    </xf>
    <xf numFmtId="0" fontId="22" fillId="0" borderId="0" xfId="0" applyFont="1" applyAlignment="1" applyProtection="1">
      <alignment vertical="center" wrapText="1"/>
    </xf>
  </cellXfs>
  <cellStyles count="2">
    <cellStyle name="Moneda" xfId="1" builtinId="4"/>
    <cellStyle name="Normal" xfId="0" builtinId="0"/>
  </cellStyles>
  <dxfs count="8">
    <dxf>
      <fill>
        <patternFill>
          <bgColor rgb="FFFF0000"/>
        </patternFill>
      </fill>
    </dxf>
    <dxf>
      <fill>
        <patternFill>
          <bgColor rgb="FF00B050"/>
        </patternFill>
      </fill>
    </dxf>
    <dxf>
      <fill>
        <patternFill patternType="none">
          <bgColor auto="1"/>
        </patternFill>
      </fill>
    </dxf>
    <dxf>
      <fill>
        <patternFill>
          <bgColor rgb="FFFF0000"/>
        </patternFill>
      </fill>
    </dxf>
    <dxf>
      <fill>
        <patternFill>
          <bgColor rgb="FFFF0000"/>
        </patternFill>
      </fill>
    </dxf>
    <dxf>
      <fill>
        <patternFill>
          <bgColor rgb="FF00B050"/>
        </patternFill>
      </fill>
    </dxf>
    <dxf>
      <fill>
        <patternFill patternType="none">
          <bgColor auto="1"/>
        </patternFill>
      </fill>
    </dxf>
    <dxf>
      <fill>
        <patternFill>
          <bgColor rgb="FFFF0000"/>
        </patternFill>
      </fill>
    </dxf>
  </dxfs>
  <tableStyles count="0" defaultTableStyle="TableStyleMedium2" defaultPivotStyle="PivotStyleLight16"/>
  <colors>
    <mruColors>
      <color rgb="FFFF9900"/>
      <color rgb="FFFFCC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P3. Calculadora- E. por d&#237;as'!A1"/><Relationship Id="rId2" Type="http://schemas.openxmlformats.org/officeDocument/2006/relationships/hyperlink" Target="#'P3. Calculadora - empleados'!A1"/><Relationship Id="rId1" Type="http://schemas.openxmlformats.org/officeDocument/2006/relationships/image" Target="../media/image1.jpeg"/><Relationship Id="rId4" Type="http://schemas.openxmlformats.org/officeDocument/2006/relationships/hyperlink" Target="http://www.academiadelahorroporvenir.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transacciones.porvenir.com.co/Personas/Paginas/default.aspx" TargetMode="External"/><Relationship Id="rId2" Type="http://schemas.openxmlformats.org/officeDocument/2006/relationships/hyperlink" Target="#'Vivienda Empleados'!A1"/><Relationship Id="rId1" Type="http://schemas.openxmlformats.org/officeDocument/2006/relationships/image" Target="../media/image1.jpeg"/><Relationship Id="rId6" Type="http://schemas.openxmlformats.org/officeDocument/2006/relationships/image" Target="../media/image3.png"/><Relationship Id="rId5" Type="http://schemas.openxmlformats.org/officeDocument/2006/relationships/hyperlink" Target="#'Conoce la herramienta. Paso 1'!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Conoce la herramienta. Paso 1'!A1"/><Relationship Id="rId2" Type="http://schemas.openxmlformats.org/officeDocument/2006/relationships/hyperlink" Target="#'Vivienda Empleados'!A1"/><Relationship Id="rId1"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12700</xdr:rowOff>
    </xdr:from>
    <xdr:to>
      <xdr:col>12</xdr:col>
      <xdr:colOff>102089</xdr:colOff>
      <xdr:row>3</xdr:row>
      <xdr:rowOff>73705</xdr:rowOff>
    </xdr:to>
    <xdr:pic>
      <xdr:nvPicPr>
        <xdr:cNvPr id="2" name="Imagen 1">
          <a:extLst>
            <a:ext uri="{FF2B5EF4-FFF2-40B4-BE49-F238E27FC236}">
              <a16:creationId xmlns:a16="http://schemas.microsoft.com/office/drawing/2014/main" id="{A05C0C0C-7B92-4369-A5DC-7B52AC924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732" y="86405"/>
          <a:ext cx="8459143" cy="446541"/>
        </a:xfrm>
        <a:prstGeom prst="rect">
          <a:avLst/>
        </a:prstGeom>
      </xdr:spPr>
    </xdr:pic>
    <xdr:clientData/>
  </xdr:twoCellAnchor>
  <xdr:twoCellAnchor>
    <xdr:from>
      <xdr:col>4</xdr:col>
      <xdr:colOff>483960</xdr:colOff>
      <xdr:row>9</xdr:row>
      <xdr:rowOff>33337</xdr:rowOff>
    </xdr:from>
    <xdr:to>
      <xdr:col>7</xdr:col>
      <xdr:colOff>595993</xdr:colOff>
      <xdr:row>13</xdr:row>
      <xdr:rowOff>124505</xdr:rowOff>
    </xdr:to>
    <xdr:sp macro="" textlink="">
      <xdr:nvSpPr>
        <xdr:cNvPr id="20" name="Rectángulo: esquinas redondeadas 19">
          <a:hlinkClick xmlns:r="http://schemas.openxmlformats.org/officeDocument/2006/relationships" r:id="rId2"/>
          <a:extLst>
            <a:ext uri="{FF2B5EF4-FFF2-40B4-BE49-F238E27FC236}">
              <a16:creationId xmlns:a16="http://schemas.microsoft.com/office/drawing/2014/main" id="{9A79A339-CFAE-700A-2CD5-27F55A1D3929}"/>
            </a:ext>
          </a:extLst>
        </xdr:cNvPr>
        <xdr:cNvSpPr/>
      </xdr:nvSpPr>
      <xdr:spPr>
        <a:xfrm>
          <a:off x="3522889" y="1972355"/>
          <a:ext cx="2391229" cy="862239"/>
        </a:xfrm>
        <a:prstGeom prst="roundRect">
          <a:avLst/>
        </a:prstGeom>
        <a:solidFill>
          <a:srgbClr val="FFCC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Franklin Gothic Book" panose="020B0503020102020204" pitchFamily="34" charset="0"/>
            </a:rPr>
            <a:t>Empleado a tiempo completo</a:t>
          </a:r>
        </a:p>
      </xdr:txBody>
    </xdr:sp>
    <xdr:clientData/>
  </xdr:twoCellAnchor>
  <xdr:twoCellAnchor>
    <xdr:from>
      <xdr:col>8</xdr:col>
      <xdr:colOff>57377</xdr:colOff>
      <xdr:row>9</xdr:row>
      <xdr:rowOff>34698</xdr:rowOff>
    </xdr:from>
    <xdr:to>
      <xdr:col>11</xdr:col>
      <xdr:colOff>171676</xdr:colOff>
      <xdr:row>13</xdr:row>
      <xdr:rowOff>125866</xdr:rowOff>
    </xdr:to>
    <xdr:sp macro="" textlink="">
      <xdr:nvSpPr>
        <xdr:cNvPr id="21" name="Rectángulo: esquinas redondeadas 20">
          <a:hlinkClick xmlns:r="http://schemas.openxmlformats.org/officeDocument/2006/relationships" r:id="rId3"/>
          <a:extLst>
            <a:ext uri="{FF2B5EF4-FFF2-40B4-BE49-F238E27FC236}">
              <a16:creationId xmlns:a16="http://schemas.microsoft.com/office/drawing/2014/main" id="{58F29E8B-C8F1-4385-BDAE-6CE2F9C0D18D}"/>
            </a:ext>
          </a:extLst>
        </xdr:cNvPr>
        <xdr:cNvSpPr/>
      </xdr:nvSpPr>
      <xdr:spPr>
        <a:xfrm>
          <a:off x="6135234" y="1973716"/>
          <a:ext cx="2393496" cy="862239"/>
        </a:xfrm>
        <a:prstGeom prst="roundRect">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Franklin Gothic Book" panose="020B0503020102020204" pitchFamily="34" charset="0"/>
            </a:rPr>
            <a:t>Empleado por días</a:t>
          </a:r>
        </a:p>
      </xdr:txBody>
    </xdr:sp>
    <xdr:clientData/>
  </xdr:twoCellAnchor>
  <xdr:twoCellAnchor>
    <xdr:from>
      <xdr:col>2</xdr:col>
      <xdr:colOff>5039</xdr:colOff>
      <xdr:row>14</xdr:row>
      <xdr:rowOff>159379</xdr:rowOff>
    </xdr:from>
    <xdr:to>
      <xdr:col>10</xdr:col>
      <xdr:colOff>694215</xdr:colOff>
      <xdr:row>17</xdr:row>
      <xdr:rowOff>1888</xdr:rowOff>
    </xdr:to>
    <xdr:sp macro="" textlink="">
      <xdr:nvSpPr>
        <xdr:cNvPr id="3" name="Rectángulo: esquinas redondeadas 2">
          <a:hlinkClick xmlns:r="http://schemas.openxmlformats.org/officeDocument/2006/relationships" r:id="rId4"/>
          <a:extLst>
            <a:ext uri="{FF2B5EF4-FFF2-40B4-BE49-F238E27FC236}">
              <a16:creationId xmlns:a16="http://schemas.microsoft.com/office/drawing/2014/main" id="{9CB999D4-CDE2-F0B5-E59F-F1B18A4CB773}"/>
            </a:ext>
          </a:extLst>
        </xdr:cNvPr>
        <xdr:cNvSpPr/>
      </xdr:nvSpPr>
      <xdr:spPr>
        <a:xfrm>
          <a:off x="1524503" y="3062236"/>
          <a:ext cx="6767033" cy="420813"/>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600" b="1">
              <a:latin typeface="Banda Bold" panose="02000503020000020004" pitchFamily="50" charset="0"/>
            </a:rPr>
            <a:t>Ingresa a www.academiadelahorroporvenir.com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278703</xdr:colOff>
      <xdr:row>0</xdr:row>
      <xdr:rowOff>25400</xdr:rowOff>
    </xdr:from>
    <xdr:to>
      <xdr:col>10</xdr:col>
      <xdr:colOff>2015801</xdr:colOff>
      <xdr:row>1</xdr:row>
      <xdr:rowOff>186507</xdr:rowOff>
    </xdr:to>
    <xdr:pic>
      <xdr:nvPicPr>
        <xdr:cNvPr id="4" name="Imagen 3">
          <a:extLst>
            <a:ext uri="{FF2B5EF4-FFF2-40B4-BE49-F238E27FC236}">
              <a16:creationId xmlns:a16="http://schemas.microsoft.com/office/drawing/2014/main" id="{7ADA6920-D225-40C2-8134-8028DCDA0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253" y="25400"/>
          <a:ext cx="6721848" cy="351607"/>
        </a:xfrm>
        <a:prstGeom prst="rect">
          <a:avLst/>
        </a:prstGeom>
      </xdr:spPr>
    </xdr:pic>
    <xdr:clientData/>
  </xdr:twoCellAnchor>
  <xdr:twoCellAnchor>
    <xdr:from>
      <xdr:col>2</xdr:col>
      <xdr:colOff>285307</xdr:colOff>
      <xdr:row>30</xdr:row>
      <xdr:rowOff>8417</xdr:rowOff>
    </xdr:from>
    <xdr:to>
      <xdr:col>2</xdr:col>
      <xdr:colOff>1082749</xdr:colOff>
      <xdr:row>33</xdr:row>
      <xdr:rowOff>141324</xdr:rowOff>
    </xdr:to>
    <xdr:sp macro="" textlink="">
      <xdr:nvSpPr>
        <xdr:cNvPr id="6" name="Elipse 5">
          <a:hlinkClick xmlns:r="http://schemas.openxmlformats.org/officeDocument/2006/relationships" r:id="rId2"/>
          <a:extLst>
            <a:ext uri="{FF2B5EF4-FFF2-40B4-BE49-F238E27FC236}">
              <a16:creationId xmlns:a16="http://schemas.microsoft.com/office/drawing/2014/main" id="{B1DBDECF-FCA5-47E3-8C87-F15EC52C42CD}"/>
            </a:ext>
          </a:extLst>
        </xdr:cNvPr>
        <xdr:cNvSpPr/>
      </xdr:nvSpPr>
      <xdr:spPr>
        <a:xfrm>
          <a:off x="494857" y="9215917"/>
          <a:ext cx="797442" cy="7044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9</xdr:col>
      <xdr:colOff>50679</xdr:colOff>
      <xdr:row>19</xdr:row>
      <xdr:rowOff>762909</xdr:rowOff>
    </xdr:from>
    <xdr:to>
      <xdr:col>10</xdr:col>
      <xdr:colOff>925901</xdr:colOff>
      <xdr:row>22</xdr:row>
      <xdr:rowOff>69228</xdr:rowOff>
    </xdr:to>
    <xdr:pic>
      <xdr:nvPicPr>
        <xdr:cNvPr id="7" name="Imagen 6" descr="Texto&#10;&#10;Descripción generada automáticamente">
          <a:hlinkClick xmlns:r="http://schemas.openxmlformats.org/officeDocument/2006/relationships" r:id="rId3"/>
          <a:extLst>
            <a:ext uri="{FF2B5EF4-FFF2-40B4-BE49-F238E27FC236}">
              <a16:creationId xmlns:a16="http://schemas.microsoft.com/office/drawing/2014/main" id="{5C85DC58-75EE-48E3-A98F-3875BB982AC6}"/>
            </a:ext>
          </a:extLst>
        </xdr:cNvPr>
        <xdr:cNvPicPr>
          <a:picLocks noChangeAspect="1"/>
        </xdr:cNvPicPr>
      </xdr:nvPicPr>
      <xdr:blipFill>
        <a:blip xmlns:r="http://schemas.openxmlformats.org/officeDocument/2006/relationships" r:embed="rId4"/>
        <a:stretch>
          <a:fillRect/>
        </a:stretch>
      </xdr:blipFill>
      <xdr:spPr>
        <a:xfrm>
          <a:off x="7219829" y="3550559"/>
          <a:ext cx="1014922" cy="411219"/>
        </a:xfrm>
        <a:prstGeom prst="rect">
          <a:avLst/>
        </a:prstGeom>
      </xdr:spPr>
    </xdr:pic>
    <xdr:clientData/>
  </xdr:twoCellAnchor>
  <xdr:twoCellAnchor editAs="oneCell">
    <xdr:from>
      <xdr:col>10</xdr:col>
      <xdr:colOff>1504950</xdr:colOff>
      <xdr:row>2</xdr:row>
      <xdr:rowOff>49526</xdr:rowOff>
    </xdr:from>
    <xdr:to>
      <xdr:col>11</xdr:col>
      <xdr:colOff>44450</xdr:colOff>
      <xdr:row>2</xdr:row>
      <xdr:rowOff>351584</xdr:rowOff>
    </xdr:to>
    <xdr:pic>
      <xdr:nvPicPr>
        <xdr:cNvPr id="10" name="Imagen 9" descr="Texto&#10;&#10;Descripción generada automáticamente con confianza baja">
          <a:hlinkClick xmlns:r="http://schemas.openxmlformats.org/officeDocument/2006/relationships" r:id="rId5"/>
          <a:extLst>
            <a:ext uri="{FF2B5EF4-FFF2-40B4-BE49-F238E27FC236}">
              <a16:creationId xmlns:a16="http://schemas.microsoft.com/office/drawing/2014/main" id="{465E0E70-D4E4-7D98-1285-114B7456E4E8}"/>
            </a:ext>
          </a:extLst>
        </xdr:cNvPr>
        <xdr:cNvPicPr>
          <a:picLocks noChangeAspect="1"/>
        </xdr:cNvPicPr>
      </xdr:nvPicPr>
      <xdr:blipFill>
        <a:blip xmlns:r="http://schemas.openxmlformats.org/officeDocument/2006/relationships" r:embed="rId6"/>
        <a:stretch>
          <a:fillRect/>
        </a:stretch>
      </xdr:blipFill>
      <xdr:spPr>
        <a:xfrm>
          <a:off x="6699250" y="430526"/>
          <a:ext cx="730250" cy="302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297753</xdr:colOff>
      <xdr:row>0</xdr:row>
      <xdr:rowOff>12700</xdr:rowOff>
    </xdr:from>
    <xdr:to>
      <xdr:col>10</xdr:col>
      <xdr:colOff>999801</xdr:colOff>
      <xdr:row>1</xdr:row>
      <xdr:rowOff>191773</xdr:rowOff>
    </xdr:to>
    <xdr:pic>
      <xdr:nvPicPr>
        <xdr:cNvPr id="4" name="Imagen 3">
          <a:extLst>
            <a:ext uri="{FF2B5EF4-FFF2-40B4-BE49-F238E27FC236}">
              <a16:creationId xmlns:a16="http://schemas.microsoft.com/office/drawing/2014/main" id="{CB8FE44A-4D0F-475A-9BFC-F31F13419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303" y="12700"/>
          <a:ext cx="6721848" cy="351607"/>
        </a:xfrm>
        <a:prstGeom prst="rect">
          <a:avLst/>
        </a:prstGeom>
      </xdr:spPr>
    </xdr:pic>
    <xdr:clientData/>
  </xdr:twoCellAnchor>
  <xdr:twoCellAnchor>
    <xdr:from>
      <xdr:col>2</xdr:col>
      <xdr:colOff>285307</xdr:colOff>
      <xdr:row>42</xdr:row>
      <xdr:rowOff>8417</xdr:rowOff>
    </xdr:from>
    <xdr:to>
      <xdr:col>2</xdr:col>
      <xdr:colOff>1082749</xdr:colOff>
      <xdr:row>45</xdr:row>
      <xdr:rowOff>141324</xdr:rowOff>
    </xdr:to>
    <xdr:sp macro="" textlink="">
      <xdr:nvSpPr>
        <xdr:cNvPr id="5" name="Elipse 4">
          <a:hlinkClick xmlns:r="http://schemas.openxmlformats.org/officeDocument/2006/relationships" r:id="rId2"/>
          <a:extLst>
            <a:ext uri="{FF2B5EF4-FFF2-40B4-BE49-F238E27FC236}">
              <a16:creationId xmlns:a16="http://schemas.microsoft.com/office/drawing/2014/main" id="{2AF65F81-9BA6-4FF2-94E0-5D63BCC14213}"/>
            </a:ext>
          </a:extLst>
        </xdr:cNvPr>
        <xdr:cNvSpPr/>
      </xdr:nvSpPr>
      <xdr:spPr>
        <a:xfrm>
          <a:off x="494857" y="5780567"/>
          <a:ext cx="797442" cy="7044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10</xdr:col>
      <xdr:colOff>1081978</xdr:colOff>
      <xdr:row>0</xdr:row>
      <xdr:rowOff>38100</xdr:rowOff>
    </xdr:from>
    <xdr:to>
      <xdr:col>11</xdr:col>
      <xdr:colOff>100981</xdr:colOff>
      <xdr:row>1</xdr:row>
      <xdr:rowOff>168708</xdr:rowOff>
    </xdr:to>
    <xdr:pic>
      <xdr:nvPicPr>
        <xdr:cNvPr id="9" name="Imagen 8" descr="Texto&#10;&#10;Descripción generada automáticamente con confianza baja">
          <a:hlinkClick xmlns:r="http://schemas.openxmlformats.org/officeDocument/2006/relationships" r:id="rId3"/>
          <a:extLst>
            <a:ext uri="{FF2B5EF4-FFF2-40B4-BE49-F238E27FC236}">
              <a16:creationId xmlns:a16="http://schemas.microsoft.com/office/drawing/2014/main" id="{C4721C41-67CD-4F29-AFD8-28143E106407}"/>
            </a:ext>
          </a:extLst>
        </xdr:cNvPr>
        <xdr:cNvPicPr>
          <a:picLocks noChangeAspect="1"/>
        </xdr:cNvPicPr>
      </xdr:nvPicPr>
      <xdr:blipFill>
        <a:blip xmlns:r="http://schemas.openxmlformats.org/officeDocument/2006/relationships" r:embed="rId4"/>
        <a:stretch>
          <a:fillRect/>
        </a:stretch>
      </xdr:blipFill>
      <xdr:spPr>
        <a:xfrm>
          <a:off x="8562588" y="38100"/>
          <a:ext cx="730405" cy="300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9B22-1F89-4C25-8344-FED3BF55F56C}">
  <sheetPr>
    <tabColor rgb="FF92D050"/>
  </sheetPr>
  <dimension ref="B1:L24"/>
  <sheetViews>
    <sheetView showGridLines="0" showRowColHeaders="0" zoomScale="112" workbookViewId="0">
      <selection activeCell="M15" sqref="M15"/>
    </sheetView>
  </sheetViews>
  <sheetFormatPr baseColWidth="10" defaultRowHeight="15" x14ac:dyDescent="0.4"/>
  <cols>
    <col min="1" max="3" width="10.90625" style="64"/>
    <col min="4" max="4" width="10.90625" style="64" customWidth="1"/>
    <col min="5" max="16384" width="10.90625" style="64"/>
  </cols>
  <sheetData>
    <row r="1" spans="2:12" ht="6" customHeight="1" x14ac:dyDescent="0.4"/>
    <row r="4" spans="2:12" ht="17" customHeight="1" x14ac:dyDescent="0.4"/>
    <row r="5" spans="2:12" ht="15" customHeight="1" x14ac:dyDescent="0.4">
      <c r="B5" s="67" t="s">
        <v>19</v>
      </c>
      <c r="C5" s="67"/>
      <c r="D5" s="67"/>
      <c r="E5" s="67"/>
      <c r="F5" s="67"/>
      <c r="G5" s="67"/>
      <c r="H5" s="67"/>
      <c r="I5" s="67"/>
      <c r="J5" s="67"/>
      <c r="K5" s="67"/>
      <c r="L5" s="67"/>
    </row>
    <row r="6" spans="2:12" x14ac:dyDescent="0.4">
      <c r="B6" s="67"/>
      <c r="C6" s="67"/>
      <c r="D6" s="67"/>
      <c r="E6" s="67"/>
      <c r="F6" s="67"/>
      <c r="G6" s="67"/>
      <c r="H6" s="67"/>
      <c r="I6" s="67"/>
      <c r="J6" s="67"/>
      <c r="K6" s="67"/>
      <c r="L6" s="67"/>
    </row>
    <row r="7" spans="2:12" ht="15" customHeight="1" x14ac:dyDescent="0.4">
      <c r="B7" s="67"/>
      <c r="C7" s="67"/>
      <c r="D7" s="67"/>
      <c r="E7" s="67"/>
      <c r="F7" s="67"/>
      <c r="G7" s="67"/>
      <c r="H7" s="67"/>
      <c r="I7" s="67"/>
      <c r="J7" s="67"/>
      <c r="K7" s="67"/>
      <c r="L7" s="67"/>
    </row>
    <row r="8" spans="2:12" x14ac:dyDescent="0.4">
      <c r="B8" s="67"/>
      <c r="C8" s="67"/>
      <c r="D8" s="67"/>
      <c r="E8" s="67"/>
      <c r="F8" s="67"/>
      <c r="G8" s="67"/>
      <c r="H8" s="67"/>
      <c r="I8" s="67"/>
      <c r="J8" s="67"/>
      <c r="K8" s="67"/>
      <c r="L8" s="67"/>
    </row>
    <row r="9" spans="2:12" ht="39" customHeight="1" x14ac:dyDescent="0.4">
      <c r="B9" s="67"/>
      <c r="C9" s="67"/>
      <c r="D9" s="67"/>
      <c r="E9" s="67"/>
      <c r="F9" s="67"/>
      <c r="G9" s="67"/>
      <c r="H9" s="67"/>
      <c r="I9" s="67"/>
      <c r="J9" s="67"/>
      <c r="K9" s="67"/>
      <c r="L9" s="67"/>
    </row>
    <row r="10" spans="2:12" x14ac:dyDescent="0.4">
      <c r="B10" s="67"/>
      <c r="C10" s="67"/>
      <c r="D10" s="67"/>
      <c r="E10" s="67"/>
      <c r="F10" s="67"/>
      <c r="G10" s="67"/>
      <c r="H10" s="67"/>
      <c r="I10" s="67"/>
      <c r="J10" s="67"/>
      <c r="K10" s="67"/>
      <c r="L10" s="67"/>
    </row>
    <row r="11" spans="2:12" x14ac:dyDescent="0.4">
      <c r="B11" s="67"/>
      <c r="C11" s="67"/>
      <c r="D11" s="67"/>
      <c r="E11" s="67"/>
      <c r="F11" s="67"/>
      <c r="G11" s="67"/>
      <c r="H11" s="67"/>
      <c r="I11" s="67"/>
      <c r="J11" s="67"/>
      <c r="K11" s="67"/>
      <c r="L11" s="67"/>
    </row>
    <row r="12" spans="2:12" x14ac:dyDescent="0.4">
      <c r="B12" s="67"/>
      <c r="C12" s="67"/>
      <c r="D12" s="67"/>
      <c r="E12" s="67"/>
      <c r="F12" s="67"/>
      <c r="G12" s="67"/>
      <c r="H12" s="67"/>
      <c r="I12" s="67"/>
      <c r="J12" s="67"/>
      <c r="K12" s="67"/>
      <c r="L12" s="67"/>
    </row>
    <row r="13" spans="2:12" x14ac:dyDescent="0.4">
      <c r="B13" s="65"/>
      <c r="C13" s="65"/>
      <c r="D13" s="65"/>
      <c r="E13" s="65"/>
      <c r="F13" s="65"/>
      <c r="G13" s="65"/>
      <c r="H13" s="65"/>
      <c r="I13" s="65"/>
      <c r="J13" s="65"/>
    </row>
    <row r="14" spans="2:12" x14ac:dyDescent="0.4">
      <c r="B14" s="65"/>
      <c r="C14" s="65"/>
      <c r="D14" s="65"/>
      <c r="E14" s="65"/>
      <c r="F14" s="65"/>
      <c r="G14" s="65"/>
      <c r="H14" s="65"/>
      <c r="I14" s="65"/>
      <c r="J14" s="65"/>
    </row>
    <row r="15" spans="2:12" x14ac:dyDescent="0.4">
      <c r="B15" s="65"/>
      <c r="C15" s="65"/>
      <c r="D15" s="65"/>
      <c r="E15" s="65"/>
      <c r="F15" s="65"/>
      <c r="G15" s="65"/>
      <c r="H15" s="65"/>
      <c r="I15" s="65"/>
      <c r="J15" s="65"/>
    </row>
    <row r="16" spans="2:12" x14ac:dyDescent="0.4">
      <c r="B16" s="65"/>
      <c r="C16" s="65"/>
      <c r="D16" s="65"/>
      <c r="E16" s="65"/>
      <c r="F16" s="65"/>
      <c r="G16" s="65"/>
      <c r="H16" s="65"/>
      <c r="I16" s="65"/>
      <c r="J16" s="65"/>
    </row>
    <row r="17" spans="2:10" x14ac:dyDescent="0.4">
      <c r="B17" s="65"/>
      <c r="C17" s="65"/>
      <c r="D17" s="65"/>
      <c r="E17" s="65"/>
      <c r="F17" s="65"/>
      <c r="G17" s="65"/>
      <c r="H17" s="65"/>
      <c r="I17" s="65"/>
      <c r="J17" s="65"/>
    </row>
    <row r="18" spans="2:10" x14ac:dyDescent="0.4">
      <c r="B18" s="65"/>
      <c r="C18" s="65"/>
      <c r="D18" s="65"/>
      <c r="E18" s="65"/>
      <c r="F18" s="65"/>
      <c r="G18" s="65"/>
      <c r="H18" s="65"/>
      <c r="I18" s="65"/>
      <c r="J18" s="65"/>
    </row>
    <row r="19" spans="2:10" x14ac:dyDescent="0.4">
      <c r="B19" s="65"/>
      <c r="C19" s="65"/>
      <c r="D19" s="65"/>
      <c r="E19" s="65"/>
      <c r="F19" s="65"/>
      <c r="G19" s="65"/>
      <c r="H19" s="65"/>
      <c r="I19" s="65"/>
      <c r="J19" s="65"/>
    </row>
    <row r="20" spans="2:10" x14ac:dyDescent="0.4">
      <c r="B20" s="65"/>
      <c r="C20" s="65"/>
      <c r="D20" s="65"/>
      <c r="E20" s="65"/>
      <c r="F20" s="65"/>
      <c r="G20" s="65"/>
      <c r="H20" s="65"/>
      <c r="I20" s="65"/>
      <c r="J20" s="65"/>
    </row>
    <row r="21" spans="2:10" x14ac:dyDescent="0.4">
      <c r="B21" s="65"/>
      <c r="C21" s="65"/>
      <c r="D21" s="65"/>
      <c r="E21" s="65"/>
      <c r="F21" s="65"/>
      <c r="G21" s="65"/>
      <c r="H21" s="65"/>
      <c r="I21" s="65"/>
      <c r="J21" s="65"/>
    </row>
    <row r="22" spans="2:10" x14ac:dyDescent="0.4">
      <c r="B22" s="65"/>
      <c r="C22" s="65"/>
      <c r="D22" s="65"/>
      <c r="E22" s="65"/>
      <c r="F22" s="65"/>
      <c r="G22" s="65"/>
      <c r="H22" s="65"/>
      <c r="I22" s="65"/>
      <c r="J22" s="65"/>
    </row>
    <row r="23" spans="2:10" x14ac:dyDescent="0.4">
      <c r="B23" s="66"/>
      <c r="C23" s="66"/>
      <c r="D23" s="66"/>
      <c r="E23" s="66"/>
      <c r="F23" s="66"/>
      <c r="G23" s="66"/>
      <c r="H23" s="66"/>
      <c r="I23" s="66"/>
      <c r="J23" s="66"/>
    </row>
    <row r="24" spans="2:10" x14ac:dyDescent="0.4">
      <c r="B24" s="66"/>
      <c r="C24" s="66"/>
      <c r="D24" s="66"/>
      <c r="E24" s="66"/>
      <c r="F24" s="66"/>
      <c r="G24" s="66"/>
      <c r="H24" s="66"/>
      <c r="I24" s="66"/>
      <c r="J24" s="66"/>
    </row>
  </sheetData>
  <sheetProtection algorithmName="SHA-512" hashValue="QhoA4ref2BINSNgtMizueUUBqgqvipoEHuWZ+y7MrDx4fwWVSeMDO95jWcFYnPMzaMzaoYi6mEoo04biWPOQaw==" saltValue="7bOI0D0UCCbqbbXO/XyElw==" spinCount="100000" sheet="1" objects="1" scenarios="1"/>
  <mergeCells count="2">
    <mergeCell ref="B23:J24"/>
    <mergeCell ref="B5:L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FD818-E2FB-424C-9249-E74C2EBC3A26}">
  <sheetPr>
    <tabColor rgb="FFFFC000"/>
  </sheetPr>
  <dimension ref="B1:R30"/>
  <sheetViews>
    <sheetView showGridLines="0" showRowColHeaders="0" zoomScaleNormal="100" workbookViewId="0">
      <selection activeCell="M11" sqref="M11"/>
    </sheetView>
  </sheetViews>
  <sheetFormatPr baseColWidth="10" defaultColWidth="11.453125" defaultRowHeight="15" x14ac:dyDescent="0.4"/>
  <cols>
    <col min="1" max="1" width="0.81640625" style="2" customWidth="1"/>
    <col min="2" max="2" width="13.453125" style="2" customWidth="1"/>
    <col min="3" max="3" width="26.90625" style="3" customWidth="1"/>
    <col min="4" max="4" width="3.26953125" style="2" customWidth="1"/>
    <col min="5" max="5" width="18.26953125" style="4" customWidth="1"/>
    <col min="6" max="6" width="1" style="4" customWidth="1"/>
    <col min="7" max="7" width="1.54296875" style="2" customWidth="1"/>
    <col min="8" max="8" width="0.81640625" style="2" customWidth="1"/>
    <col min="9" max="9" width="17.54296875" style="2" customWidth="1"/>
    <col min="10" max="10" width="2" style="2" customWidth="1"/>
    <col min="11" max="11" width="31.36328125" style="2" customWidth="1"/>
    <col min="12" max="12" width="1.1796875" style="2" customWidth="1"/>
    <col min="13" max="13" width="13.54296875" style="2" bestFit="1" customWidth="1"/>
    <col min="14" max="14" width="3.54296875" style="2" hidden="1" customWidth="1"/>
    <col min="15" max="15" width="18.453125" style="2" customWidth="1"/>
    <col min="16" max="16384" width="11.453125" style="2"/>
  </cols>
  <sheetData>
    <row r="1" spans="2:18" x14ac:dyDescent="0.4">
      <c r="N1" s="2" t="s">
        <v>1</v>
      </c>
    </row>
    <row r="2" spans="2:18" x14ac:dyDescent="0.4">
      <c r="C2" s="5"/>
      <c r="D2" s="5"/>
      <c r="E2" s="5"/>
      <c r="F2" s="5"/>
      <c r="G2" s="5"/>
      <c r="H2" s="5"/>
      <c r="I2" s="5"/>
      <c r="J2" s="5"/>
      <c r="K2" s="5"/>
      <c r="L2" s="5"/>
    </row>
    <row r="3" spans="2:18" ht="29" customHeight="1" x14ac:dyDescent="0.4">
      <c r="C3" s="83" t="s">
        <v>15</v>
      </c>
      <c r="D3" s="84"/>
      <c r="E3" s="84"/>
      <c r="F3" s="84"/>
      <c r="G3" s="84"/>
      <c r="H3" s="84"/>
      <c r="I3" s="84"/>
      <c r="J3" s="84"/>
      <c r="K3" s="84"/>
      <c r="L3" s="85"/>
    </row>
    <row r="4" spans="2:18" ht="6.75" customHeight="1" thickBot="1" x14ac:dyDescent="0.45">
      <c r="C4" s="6"/>
      <c r="D4" s="6"/>
      <c r="E4" s="6"/>
      <c r="F4" s="6"/>
      <c r="G4" s="6"/>
      <c r="H4" s="6"/>
      <c r="I4" s="6"/>
      <c r="J4" s="6"/>
      <c r="K4" s="6"/>
      <c r="L4" s="6"/>
    </row>
    <row r="5" spans="2:18" ht="7.5" customHeight="1" x14ac:dyDescent="0.4">
      <c r="B5" s="82" t="s">
        <v>16</v>
      </c>
      <c r="C5" s="70" t="s">
        <v>17</v>
      </c>
      <c r="D5" s="7"/>
      <c r="E5" s="8"/>
      <c r="F5" s="9"/>
      <c r="G5" s="57"/>
      <c r="H5" s="70" t="s">
        <v>27</v>
      </c>
      <c r="I5" s="71"/>
      <c r="J5" s="8"/>
      <c r="K5" s="7"/>
      <c r="L5" s="43"/>
      <c r="M5" s="32" t="s">
        <v>1</v>
      </c>
    </row>
    <row r="6" spans="2:18" ht="28" customHeight="1" x14ac:dyDescent="0.4">
      <c r="B6" s="82"/>
      <c r="C6" s="72"/>
      <c r="D6" s="11"/>
      <c r="E6" s="49">
        <v>44986</v>
      </c>
      <c r="F6" s="12"/>
      <c r="G6" s="57"/>
      <c r="H6" s="72"/>
      <c r="I6" s="73"/>
      <c r="J6" s="89" t="s">
        <v>1</v>
      </c>
      <c r="K6" s="90"/>
      <c r="L6" s="44"/>
      <c r="M6" s="32" t="s">
        <v>2</v>
      </c>
    </row>
    <row r="7" spans="2:18" ht="9" customHeight="1" thickBot="1" x14ac:dyDescent="0.45">
      <c r="B7" s="82"/>
      <c r="C7" s="74"/>
      <c r="D7" s="13"/>
      <c r="E7" s="40"/>
      <c r="F7" s="15"/>
      <c r="G7" s="57"/>
      <c r="H7" s="74"/>
      <c r="I7" s="75"/>
      <c r="J7" s="51"/>
      <c r="K7" s="40"/>
      <c r="L7" s="45"/>
      <c r="M7" s="6"/>
    </row>
    <row r="8" spans="2:18" ht="9" customHeight="1" thickBot="1" x14ac:dyDescent="0.45">
      <c r="B8" s="82"/>
      <c r="C8" s="56"/>
      <c r="D8" s="57"/>
      <c r="E8" s="58"/>
      <c r="F8" s="57"/>
      <c r="G8" s="57"/>
      <c r="H8" s="57"/>
      <c r="I8" s="57"/>
      <c r="J8" s="58"/>
      <c r="K8" s="58"/>
      <c r="L8" s="59"/>
      <c r="M8" s="6"/>
    </row>
    <row r="9" spans="2:18" ht="7.5" customHeight="1" x14ac:dyDescent="0.4">
      <c r="B9" s="82"/>
      <c r="C9" s="86" t="s">
        <v>18</v>
      </c>
      <c r="D9" s="7"/>
      <c r="E9" s="41"/>
      <c r="F9" s="9"/>
      <c r="G9" s="57"/>
      <c r="H9" s="76" t="s">
        <v>0</v>
      </c>
      <c r="I9" s="77"/>
      <c r="J9" s="41"/>
      <c r="K9" s="41"/>
      <c r="L9" s="43"/>
      <c r="M9" s="6"/>
    </row>
    <row r="10" spans="2:18" ht="21.5" customHeight="1" x14ac:dyDescent="0.4">
      <c r="B10" s="82"/>
      <c r="C10" s="87"/>
      <c r="D10" s="11"/>
      <c r="E10" s="49">
        <v>45291</v>
      </c>
      <c r="F10" s="12"/>
      <c r="G10" s="57"/>
      <c r="H10" s="78"/>
      <c r="I10" s="79"/>
      <c r="J10" s="68">
        <v>1500000</v>
      </c>
      <c r="K10" s="69"/>
      <c r="L10" s="44"/>
      <c r="M10" s="6"/>
    </row>
    <row r="11" spans="2:18" ht="14" customHeight="1" thickBot="1" x14ac:dyDescent="0.45">
      <c r="B11" s="82"/>
      <c r="C11" s="88"/>
      <c r="D11" s="13"/>
      <c r="E11" s="42"/>
      <c r="F11" s="15"/>
      <c r="G11" s="57"/>
      <c r="H11" s="80"/>
      <c r="I11" s="81"/>
      <c r="J11" s="14"/>
      <c r="K11" s="13"/>
      <c r="L11" s="45"/>
      <c r="M11" s="6"/>
    </row>
    <row r="12" spans="2:18" ht="14" customHeight="1" thickBot="1" x14ac:dyDescent="0.45">
      <c r="B12" s="82"/>
      <c r="C12" s="60"/>
      <c r="D12" s="57"/>
      <c r="E12" s="61"/>
      <c r="F12" s="62"/>
      <c r="G12" s="57"/>
      <c r="H12" s="57"/>
      <c r="I12" s="63">
        <f>-_xlfn.DAYS(E6,E10)</f>
        <v>305</v>
      </c>
      <c r="J12" s="57"/>
      <c r="K12" s="57"/>
      <c r="L12" s="57"/>
      <c r="O12" s="16"/>
      <c r="P12" s="16"/>
      <c r="Q12" s="16"/>
      <c r="R12" s="16"/>
    </row>
    <row r="13" spans="2:18" ht="12.5" customHeight="1" x14ac:dyDescent="0.4">
      <c r="B13" s="55"/>
      <c r="C13" s="76" t="s">
        <v>5</v>
      </c>
      <c r="D13" s="77"/>
      <c r="E13" s="52">
        <f>-_xlfn.DAYS(E6,E10)</f>
        <v>305</v>
      </c>
      <c r="F13" s="46"/>
      <c r="G13" s="93"/>
      <c r="I13" s="94" t="str">
        <f>+IF(I12&lt;0,"Error",IF(I12&gt;365,"Recuerda que vamos a evaluar el monto de tus cesantías anuales, por lo que el número de días laborados los debes contabilizar dentro de un mismo año.","Excelente, el tiempo laborado está dentro del mismo año."))</f>
        <v>Excelente, el tiempo laborado está dentro del mismo año.</v>
      </c>
      <c r="J13" s="94"/>
      <c r="K13" s="94"/>
      <c r="L13" s="94"/>
      <c r="M13" s="17"/>
      <c r="N13" s="17"/>
      <c r="O13" s="16"/>
      <c r="P13" s="16"/>
      <c r="Q13" s="16"/>
      <c r="R13" s="16"/>
    </row>
    <row r="14" spans="2:18" ht="20.5" customHeight="1" x14ac:dyDescent="0.4">
      <c r="B14" s="55"/>
      <c r="C14" s="78"/>
      <c r="D14" s="79"/>
      <c r="E14" s="33">
        <f>DAYS360(E6,E10)</f>
        <v>300</v>
      </c>
      <c r="F14" s="47"/>
      <c r="G14" s="93"/>
      <c r="I14" s="94"/>
      <c r="J14" s="94"/>
      <c r="K14" s="94"/>
      <c r="L14" s="94"/>
      <c r="O14" s="16"/>
      <c r="P14" s="16"/>
      <c r="Q14" s="16"/>
      <c r="R14" s="16"/>
    </row>
    <row r="15" spans="2:18" ht="12" customHeight="1" thickBot="1" x14ac:dyDescent="0.45">
      <c r="B15" s="55"/>
      <c r="C15" s="80"/>
      <c r="D15" s="81"/>
      <c r="E15" s="50"/>
      <c r="F15" s="48"/>
      <c r="G15" s="93"/>
      <c r="I15" s="94"/>
      <c r="J15" s="94"/>
      <c r="K15" s="94"/>
      <c r="L15" s="94"/>
      <c r="O15" s="16"/>
      <c r="P15" s="16"/>
      <c r="Q15" s="16"/>
      <c r="R15" s="16"/>
    </row>
    <row r="16" spans="2:18" ht="6.75" customHeight="1" x14ac:dyDescent="0.4">
      <c r="C16" s="18"/>
      <c r="D16" s="18"/>
      <c r="E16" s="19"/>
      <c r="F16" s="19"/>
      <c r="I16" s="94"/>
      <c r="J16" s="94"/>
      <c r="K16" s="94"/>
      <c r="L16" s="94"/>
      <c r="O16" s="16"/>
      <c r="P16" s="16"/>
      <c r="Q16" s="16"/>
      <c r="R16" s="16"/>
    </row>
    <row r="17" spans="3:15" ht="15" customHeight="1" x14ac:dyDescent="0.4">
      <c r="C17" s="18"/>
      <c r="D17" s="18"/>
      <c r="E17" s="19"/>
      <c r="F17" s="19"/>
      <c r="I17" s="94"/>
      <c r="J17" s="94"/>
      <c r="K17" s="94"/>
      <c r="L17" s="94"/>
    </row>
    <row r="18" spans="3:15" ht="6.5" customHeight="1" thickBot="1" x14ac:dyDescent="0.45">
      <c r="C18" s="18"/>
      <c r="D18" s="18"/>
      <c r="E18" s="19"/>
      <c r="F18" s="19"/>
      <c r="I18" s="20"/>
      <c r="J18" s="20"/>
      <c r="K18" s="20"/>
      <c r="L18" s="20"/>
    </row>
    <row r="19" spans="3:15" ht="9" customHeight="1" x14ac:dyDescent="0.4">
      <c r="C19" s="95" t="s">
        <v>3</v>
      </c>
      <c r="D19" s="96"/>
      <c r="E19" s="54">
        <f>IF(J6="SI",140606,)</f>
        <v>140606</v>
      </c>
      <c r="F19" s="34"/>
      <c r="G19" s="22">
        <f>+IF(K6="Si",162000,0)</f>
        <v>0</v>
      </c>
      <c r="H19" s="23"/>
      <c r="I19" s="91" t="s">
        <v>8</v>
      </c>
      <c r="J19" s="92"/>
      <c r="K19" s="92"/>
    </row>
    <row r="20" spans="3:15" ht="62.5" customHeight="1" x14ac:dyDescent="0.4">
      <c r="C20" s="97"/>
      <c r="D20" s="98"/>
      <c r="E20" s="103">
        <f>+((J10+E19)*(E14))/360</f>
        <v>1367171.6666666667</v>
      </c>
      <c r="F20" s="104"/>
      <c r="G20" s="53"/>
      <c r="H20" s="24"/>
      <c r="I20" s="91"/>
      <c r="J20" s="92"/>
      <c r="K20" s="92"/>
      <c r="O20" s="29"/>
    </row>
    <row r="21" spans="3:15" ht="9" customHeight="1" thickBot="1" x14ac:dyDescent="0.45">
      <c r="C21" s="31"/>
      <c r="D21" s="1"/>
      <c r="E21" s="1"/>
      <c r="F21" s="1"/>
      <c r="G21" s="25"/>
      <c r="H21" s="26"/>
      <c r="I21" s="35"/>
      <c r="M21" s="29"/>
    </row>
    <row r="22" spans="3:15" ht="15.5" thickBot="1" x14ac:dyDescent="0.45">
      <c r="C22" s="2"/>
      <c r="D22" s="19"/>
      <c r="E22" s="19"/>
      <c r="F22" s="2"/>
    </row>
    <row r="23" spans="3:15" ht="7.5" customHeight="1" x14ac:dyDescent="0.4">
      <c r="C23" s="99" t="s">
        <v>4</v>
      </c>
      <c r="D23" s="100"/>
      <c r="E23" s="37"/>
      <c r="F23" s="37"/>
      <c r="G23" s="21"/>
      <c r="H23" s="23"/>
      <c r="I23" s="91" t="s">
        <v>6</v>
      </c>
      <c r="J23" s="92"/>
      <c r="K23" s="92"/>
    </row>
    <row r="24" spans="3:15" ht="58" customHeight="1" x14ac:dyDescent="0.4">
      <c r="C24" s="101"/>
      <c r="D24" s="102"/>
      <c r="E24" s="103">
        <f>+(E20*E14*0.12)/360</f>
        <v>136717.16666666666</v>
      </c>
      <c r="F24" s="104"/>
      <c r="G24" s="53"/>
      <c r="H24" s="24"/>
      <c r="I24" s="91"/>
      <c r="J24" s="92"/>
      <c r="K24" s="92"/>
      <c r="L24" s="30"/>
      <c r="O24" s="29"/>
    </row>
    <row r="25" spans="3:15" ht="7.5" customHeight="1" thickBot="1" x14ac:dyDescent="0.45">
      <c r="C25" s="38"/>
      <c r="D25" s="39"/>
      <c r="E25" s="39"/>
      <c r="F25" s="39"/>
      <c r="G25" s="25"/>
      <c r="H25" s="26"/>
      <c r="I25" s="36"/>
      <c r="L25" s="29"/>
    </row>
    <row r="26" spans="3:15" x14ac:dyDescent="0.4">
      <c r="C26" s="28"/>
      <c r="D26" s="28"/>
      <c r="E26" s="28"/>
      <c r="F26" s="27"/>
      <c r="H26" s="27"/>
    </row>
    <row r="29" spans="3:15" x14ac:dyDescent="0.4">
      <c r="C29" s="10"/>
      <c r="D29" s="10"/>
      <c r="E29" s="10"/>
      <c r="F29" s="10"/>
      <c r="G29" s="10"/>
      <c r="H29" s="10"/>
      <c r="I29" s="10"/>
      <c r="J29" s="10"/>
      <c r="K29" s="10"/>
      <c r="L29" s="6"/>
    </row>
    <row r="30" spans="3:15" x14ac:dyDescent="0.4">
      <c r="C30" s="10"/>
      <c r="D30" s="10"/>
      <c r="E30" s="10"/>
      <c r="F30" s="10"/>
      <c r="G30" s="10"/>
      <c r="H30" s="10"/>
      <c r="I30" s="10"/>
      <c r="J30" s="10"/>
      <c r="K30" s="10"/>
      <c r="L30" s="6"/>
    </row>
  </sheetData>
  <sheetProtection algorithmName="SHA-512" hashValue="NjOMaKeYikDIQmFWdxRRYgNFW7sbd7UWBQ+SmUS9vvNXfwmBGUwy81SW9L9ST0tpPl4BFcPfr7NKrve5PzQLAg==" saltValue="q/Ds+/v/VeGsH7mKIT07xg==" spinCount="100000" sheet="1" objects="1" scenarios="1"/>
  <mergeCells count="17">
    <mergeCell ref="I23:K24"/>
    <mergeCell ref="G13:G15"/>
    <mergeCell ref="I19:K20"/>
    <mergeCell ref="C13:D15"/>
    <mergeCell ref="I13:L17"/>
    <mergeCell ref="C19:D20"/>
    <mergeCell ref="C23:D24"/>
    <mergeCell ref="E20:F20"/>
    <mergeCell ref="E24:F24"/>
    <mergeCell ref="J10:K10"/>
    <mergeCell ref="H5:I7"/>
    <mergeCell ref="H9:I11"/>
    <mergeCell ref="B5:B12"/>
    <mergeCell ref="C3:L3"/>
    <mergeCell ref="C9:C11"/>
    <mergeCell ref="C5:C7"/>
    <mergeCell ref="J6:K6"/>
  </mergeCells>
  <conditionalFormatting sqref="I13:L17">
    <cfRule type="expression" dxfId="7" priority="1">
      <formula>$I$12&lt;0</formula>
    </cfRule>
    <cfRule type="expression" dxfId="6" priority="2">
      <formula>$I$12=0</formula>
    </cfRule>
    <cfRule type="expression" dxfId="5" priority="3">
      <formula>+$I$12&lt;=365</formula>
    </cfRule>
    <cfRule type="expression" dxfId="4" priority="4">
      <formula>+$I$12&gt;365</formula>
    </cfRule>
  </conditionalFormatting>
  <dataValidations count="7">
    <dataValidation type="whole" operator="greaterThanOrEqual" allowBlank="1" showInputMessage="1" showErrorMessage="1" error="Recuerda ingresar el sueldo mensual en números enteros._x000a_" sqref="J10" xr:uid="{5D61CB45-F10C-4479-94A4-50E76DDF440A}">
      <formula1>0</formula1>
    </dataValidation>
    <dataValidation type="whole" operator="lessThanOrEqual" allowBlank="1" showInputMessage="1" showErrorMessage="1" sqref="O12:R16 F14" xr:uid="{6EC91920-71FE-4713-815F-9E0CD8E4963E}">
      <formula1>360</formula1>
    </dataValidation>
    <dataValidation type="whole" operator="greaterThan" allowBlank="1" showErrorMessage="1" error="El valor de los dias laborados son enteros" prompt="Recuerda que el maximo de dias laborados en un año son 360 " sqref="D22:E22 E15:F18" xr:uid="{F334D896-E220-4C77-8FA4-1FC78908CAEB}">
      <formula1>1</formula1>
    </dataValidation>
    <dataValidation type="date" allowBlank="1" showInputMessage="1" showErrorMessage="1" error="Escribe la fecha con estructura dia/mes/año" sqref="E12:F12 E6 E10:E11" xr:uid="{6F8A4D1B-4AD0-42A7-84AC-5F3E9DB2FF14}">
      <formula1>1</formula1>
      <formula2>55153</formula2>
    </dataValidation>
    <dataValidation type="whole" operator="lessThanOrEqual" allowBlank="1" showInputMessage="1" showErrorMessage="1" sqref="E14" xr:uid="{4BA45A3F-923C-44C3-B3B5-711267F623F6}">
      <formula1>365</formula1>
    </dataValidation>
    <dataValidation type="list" allowBlank="1" showInputMessage="1" showErrorMessage="1" sqref="J7" xr:uid="{6C714299-69CE-43E9-93B2-3AC8A54E12CA}">
      <formula1>$M$1:$M$35</formula1>
    </dataValidation>
    <dataValidation type="list" allowBlank="1" showInputMessage="1" showErrorMessage="1" sqref="J6:K6" xr:uid="{CB7581A6-CB2D-4AC7-A26E-64DABF02A7E8}">
      <formula1>$M$5:$M$6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BEDA5-400A-4240-88C0-DE9516E7DF0E}">
  <sheetPr>
    <tabColor rgb="FF00B0F0"/>
  </sheetPr>
  <dimension ref="B1:R42"/>
  <sheetViews>
    <sheetView showGridLines="0" showRowColHeaders="0" tabSelected="1" zoomScale="82" zoomScaleNormal="100" workbookViewId="0">
      <selection activeCell="I31" sqref="I31:K32"/>
    </sheetView>
  </sheetViews>
  <sheetFormatPr baseColWidth="10" defaultColWidth="11.453125" defaultRowHeight="13.5" x14ac:dyDescent="0.35"/>
  <cols>
    <col min="1" max="1" width="0.81640625" style="110" customWidth="1"/>
    <col min="2" max="2" width="19.90625" style="110" customWidth="1"/>
    <col min="3" max="3" width="23.453125" style="109" customWidth="1"/>
    <col min="4" max="4" width="3.26953125" style="110" customWidth="1"/>
    <col min="5" max="5" width="18.26953125" style="111" customWidth="1"/>
    <col min="6" max="6" width="1" style="111" customWidth="1"/>
    <col min="7" max="7" width="15.7265625" style="112" customWidth="1"/>
    <col min="8" max="8" width="1.7265625" style="110" customWidth="1"/>
    <col min="9" max="9" width="20.7265625" style="110" customWidth="1"/>
    <col min="10" max="10" width="2" style="110" customWidth="1"/>
    <col min="11" max="11" width="24.54296875" style="110" customWidth="1"/>
    <col min="12" max="12" width="1.7265625" style="110" customWidth="1"/>
    <col min="13" max="13" width="24.453125" style="108" customWidth="1"/>
    <col min="14" max="14" width="13.08984375" style="108" customWidth="1"/>
    <col min="15" max="15" width="18.453125" style="108" customWidth="1"/>
    <col min="16" max="18" width="11.453125" style="108"/>
    <col min="19" max="16384" width="11.453125" style="110"/>
  </cols>
  <sheetData>
    <row r="1" spans="2:18" x14ac:dyDescent="0.35">
      <c r="B1" s="108"/>
      <c r="O1" s="113" t="s">
        <v>1</v>
      </c>
    </row>
    <row r="2" spans="2:18" ht="30" customHeight="1" x14ac:dyDescent="0.35">
      <c r="B2" s="108"/>
      <c r="C2" s="114"/>
      <c r="D2" s="114"/>
      <c r="E2" s="114"/>
      <c r="F2" s="114"/>
      <c r="G2" s="115"/>
      <c r="H2" s="114"/>
      <c r="I2" s="114"/>
      <c r="J2" s="114"/>
      <c r="K2" s="114"/>
      <c r="L2" s="114"/>
      <c r="O2" s="113" t="s">
        <v>2</v>
      </c>
    </row>
    <row r="3" spans="2:18" ht="15" customHeight="1" x14ac:dyDescent="0.35">
      <c r="B3" s="108"/>
      <c r="C3" s="116" t="s">
        <v>23</v>
      </c>
      <c r="D3" s="117"/>
      <c r="E3" s="117"/>
      <c r="F3" s="117"/>
      <c r="G3" s="117"/>
      <c r="H3" s="117"/>
      <c r="I3" s="117"/>
      <c r="J3" s="117"/>
      <c r="K3" s="117"/>
      <c r="L3" s="118"/>
      <c r="N3" s="119"/>
    </row>
    <row r="4" spans="2:18" ht="6.75" customHeight="1" thickBot="1" x14ac:dyDescent="0.4">
      <c r="B4" s="108"/>
      <c r="C4" s="120"/>
      <c r="D4" s="120"/>
      <c r="E4" s="120"/>
      <c r="F4" s="120"/>
      <c r="G4" s="120"/>
      <c r="H4" s="120"/>
      <c r="I4" s="120"/>
      <c r="J4" s="120"/>
      <c r="K4" s="120"/>
      <c r="L4" s="120"/>
      <c r="N4" s="119"/>
    </row>
    <row r="5" spans="2:18" ht="7.5" customHeight="1" x14ac:dyDescent="0.35">
      <c r="B5" s="121" t="s">
        <v>26</v>
      </c>
      <c r="C5" s="122" t="s">
        <v>13</v>
      </c>
      <c r="D5" s="123"/>
      <c r="E5" s="124"/>
      <c r="F5" s="125"/>
      <c r="G5" s="105" t="s">
        <v>12</v>
      </c>
      <c r="I5" s="122" t="s">
        <v>28</v>
      </c>
      <c r="J5" s="126"/>
      <c r="K5" s="124"/>
      <c r="L5" s="127"/>
      <c r="N5" s="119"/>
    </row>
    <row r="6" spans="2:18" ht="15" customHeight="1" x14ac:dyDescent="0.35">
      <c r="B6" s="121"/>
      <c r="C6" s="128"/>
      <c r="D6" s="129"/>
      <c r="E6" s="180">
        <v>50000</v>
      </c>
      <c r="F6" s="130"/>
      <c r="G6" s="106"/>
      <c r="I6" s="128"/>
      <c r="J6" s="131"/>
      <c r="K6" s="181" t="s">
        <v>1</v>
      </c>
      <c r="L6" s="132"/>
      <c r="M6" s="133" t="s">
        <v>9</v>
      </c>
      <c r="N6" s="134">
        <f>140606/30*(52/12)</f>
        <v>20309.755555555555</v>
      </c>
      <c r="O6" s="135"/>
    </row>
    <row r="7" spans="2:18" ht="17" customHeight="1" thickBot="1" x14ac:dyDescent="0.4">
      <c r="B7" s="121"/>
      <c r="C7" s="136"/>
      <c r="D7" s="137"/>
      <c r="E7" s="138"/>
      <c r="F7" s="139"/>
      <c r="G7" s="107"/>
      <c r="I7" s="136"/>
      <c r="J7" s="140"/>
      <c r="K7" s="141"/>
      <c r="L7" s="142"/>
      <c r="M7" s="133" t="s">
        <v>10</v>
      </c>
      <c r="N7" s="143">
        <f>E10</f>
        <v>2</v>
      </c>
      <c r="O7" s="144"/>
    </row>
    <row r="8" spans="2:18" ht="9" customHeight="1" thickBot="1" x14ac:dyDescent="0.4">
      <c r="B8" s="121"/>
      <c r="M8" s="145" t="s">
        <v>11</v>
      </c>
      <c r="N8" s="146">
        <f>N6*N7</f>
        <v>40619.511111111111</v>
      </c>
    </row>
    <row r="9" spans="2:18" ht="7.5" customHeight="1" x14ac:dyDescent="0.35">
      <c r="B9" s="121"/>
      <c r="C9" s="122" t="s">
        <v>20</v>
      </c>
      <c r="D9" s="123"/>
      <c r="E9" s="124"/>
      <c r="F9" s="125"/>
      <c r="G9" s="105" t="s">
        <v>7</v>
      </c>
      <c r="I9" s="147" t="s">
        <v>0</v>
      </c>
      <c r="J9" s="126"/>
      <c r="K9" s="124"/>
      <c r="L9" s="127"/>
      <c r="N9" s="119"/>
    </row>
    <row r="10" spans="2:18" ht="21.5" customHeight="1" x14ac:dyDescent="0.35">
      <c r="B10" s="121"/>
      <c r="C10" s="128"/>
      <c r="D10" s="129"/>
      <c r="E10" s="178">
        <v>2</v>
      </c>
      <c r="F10" s="130"/>
      <c r="G10" s="106"/>
      <c r="I10" s="148"/>
      <c r="J10" s="131"/>
      <c r="K10" s="182">
        <f>G18</f>
        <v>433333.33333333331</v>
      </c>
      <c r="L10" s="132"/>
      <c r="M10" s="149"/>
      <c r="N10" s="119"/>
    </row>
    <row r="11" spans="2:18" ht="7.5" customHeight="1" thickBot="1" x14ac:dyDescent="0.4">
      <c r="B11" s="121"/>
      <c r="C11" s="136"/>
      <c r="D11" s="137"/>
      <c r="E11" s="150"/>
      <c r="F11" s="150"/>
      <c r="G11" s="107"/>
      <c r="I11" s="151"/>
      <c r="J11" s="140"/>
      <c r="K11" s="152"/>
      <c r="L11" s="142"/>
      <c r="N11" s="119"/>
    </row>
    <row r="12" spans="2:18" ht="6.5" customHeight="1" thickBot="1" x14ac:dyDescent="0.4">
      <c r="B12" s="121"/>
      <c r="C12" s="153"/>
      <c r="E12" s="154"/>
      <c r="F12" s="154"/>
      <c r="H12" s="108"/>
      <c r="N12" s="119"/>
      <c r="O12" s="155"/>
      <c r="P12" s="155"/>
      <c r="Q12" s="155"/>
      <c r="R12" s="155"/>
    </row>
    <row r="13" spans="2:18" ht="7.5" customHeight="1" x14ac:dyDescent="0.35">
      <c r="B13" s="121"/>
      <c r="C13" s="122" t="s">
        <v>24</v>
      </c>
      <c r="D13" s="123"/>
      <c r="E13" s="124"/>
      <c r="F13" s="127"/>
      <c r="G13" s="156"/>
      <c r="H13" s="108"/>
      <c r="I13" s="122" t="s">
        <v>25</v>
      </c>
      <c r="J13" s="123"/>
      <c r="K13" s="157"/>
      <c r="L13" s="127"/>
      <c r="N13" s="119"/>
    </row>
    <row r="14" spans="2:18" ht="36" customHeight="1" x14ac:dyDescent="0.35">
      <c r="B14" s="121"/>
      <c r="C14" s="128"/>
      <c r="D14" s="129"/>
      <c r="E14" s="179">
        <v>45108</v>
      </c>
      <c r="F14" s="132"/>
      <c r="G14" s="158">
        <f>(52/12)*E10</f>
        <v>8.6666666666666661</v>
      </c>
      <c r="H14" s="108"/>
      <c r="I14" s="128"/>
      <c r="J14" s="129"/>
      <c r="K14" s="179">
        <v>45291</v>
      </c>
      <c r="L14" s="132"/>
    </row>
    <row r="15" spans="2:18" ht="7.5" customHeight="1" thickBot="1" x14ac:dyDescent="0.4">
      <c r="B15" s="121"/>
      <c r="C15" s="136"/>
      <c r="D15" s="137"/>
      <c r="E15" s="152"/>
      <c r="F15" s="142"/>
      <c r="G15" s="158"/>
      <c r="H15" s="108"/>
      <c r="I15" s="136"/>
      <c r="J15" s="137"/>
      <c r="K15" s="159"/>
      <c r="L15" s="142"/>
    </row>
    <row r="16" spans="2:18" ht="6.5" customHeight="1" thickBot="1" x14ac:dyDescent="0.4">
      <c r="B16" s="177"/>
      <c r="C16" s="153"/>
      <c r="E16" s="154"/>
      <c r="F16" s="154"/>
      <c r="G16" s="145"/>
      <c r="H16" s="108"/>
      <c r="I16" s="108"/>
      <c r="J16" s="108"/>
      <c r="K16" s="108"/>
      <c r="L16" s="108"/>
      <c r="O16" s="155"/>
      <c r="P16" s="155"/>
      <c r="Q16" s="155"/>
      <c r="R16" s="155"/>
    </row>
    <row r="17" spans="2:18" ht="6.5" customHeight="1" x14ac:dyDescent="0.35">
      <c r="B17" s="177"/>
      <c r="C17" s="122" t="s">
        <v>21</v>
      </c>
      <c r="D17" s="123"/>
      <c r="E17" s="124"/>
      <c r="F17" s="127"/>
      <c r="G17" s="145"/>
      <c r="H17" s="108"/>
      <c r="I17" s="108"/>
      <c r="J17" s="108"/>
      <c r="K17" s="108"/>
      <c r="L17" s="108"/>
      <c r="O17" s="155"/>
      <c r="P17" s="155"/>
      <c r="Q17" s="155"/>
      <c r="R17" s="155"/>
    </row>
    <row r="18" spans="2:18" ht="30.5" customHeight="1" thickBot="1" x14ac:dyDescent="0.4">
      <c r="B18" s="177"/>
      <c r="C18" s="128"/>
      <c r="D18" s="129"/>
      <c r="E18" s="183">
        <f>DAYS360(E14,K14)</f>
        <v>180</v>
      </c>
      <c r="F18" s="132"/>
      <c r="G18" s="160">
        <f>G14*E6</f>
        <v>433333.33333333331</v>
      </c>
      <c r="H18" s="108"/>
      <c r="I18" s="161" t="str">
        <f>+IF(E22&lt;0,"Error",IF(E22&gt;12,"Recuerda que vamos a evaluar el monto de tus cesantías anuales, por lo que el número de meses no podrá exceder 12.","Excelente, el tiempo laborado está dentro de los tiempos establecidos."))</f>
        <v>Excelente, el tiempo laborado está dentro de los tiempos establecidos.</v>
      </c>
      <c r="J18" s="161"/>
      <c r="K18" s="161"/>
      <c r="L18" s="161"/>
      <c r="O18" s="155"/>
      <c r="P18" s="155"/>
      <c r="Q18" s="155"/>
      <c r="R18" s="155"/>
    </row>
    <row r="19" spans="2:18" ht="6" customHeight="1" thickBot="1" x14ac:dyDescent="0.4">
      <c r="B19" s="177"/>
      <c r="C19" s="162"/>
      <c r="D19" s="163"/>
      <c r="E19" s="164"/>
      <c r="F19" s="165"/>
      <c r="G19" s="166"/>
      <c r="H19" s="108"/>
      <c r="I19" s="161"/>
      <c r="J19" s="161"/>
      <c r="K19" s="161"/>
      <c r="L19" s="161"/>
      <c r="O19" s="155"/>
      <c r="P19" s="155"/>
      <c r="Q19" s="155"/>
      <c r="R19" s="155"/>
    </row>
    <row r="20" spans="2:18" s="108" customFormat="1" ht="6.5" customHeight="1" thickBot="1" x14ac:dyDescent="0.4">
      <c r="B20" s="177"/>
      <c r="C20" s="167"/>
      <c r="D20" s="168"/>
      <c r="E20" s="169"/>
      <c r="F20" s="169"/>
      <c r="G20" s="166"/>
      <c r="I20" s="161"/>
      <c r="J20" s="161"/>
      <c r="K20" s="161"/>
      <c r="L20" s="161"/>
      <c r="O20" s="155"/>
      <c r="P20" s="155"/>
      <c r="Q20" s="155"/>
      <c r="R20" s="155"/>
    </row>
    <row r="21" spans="2:18" ht="7.5" customHeight="1" x14ac:dyDescent="0.35">
      <c r="B21" s="177"/>
      <c r="C21" s="122" t="s">
        <v>22</v>
      </c>
      <c r="D21" s="123"/>
      <c r="E21" s="124"/>
      <c r="F21" s="125"/>
      <c r="G21" s="145"/>
      <c r="H21" s="108"/>
      <c r="I21" s="161"/>
      <c r="J21" s="161"/>
      <c r="K21" s="161"/>
      <c r="L21" s="161"/>
    </row>
    <row r="22" spans="2:18" ht="31" customHeight="1" x14ac:dyDescent="0.35">
      <c r="B22" s="177"/>
      <c r="C22" s="128"/>
      <c r="D22" s="170"/>
      <c r="E22" s="183">
        <f>MONTH(K14)-MONTH(E14)+1</f>
        <v>6</v>
      </c>
      <c r="F22" s="171"/>
      <c r="G22" s="160"/>
      <c r="H22" s="108"/>
      <c r="I22" s="161"/>
      <c r="J22" s="161"/>
      <c r="K22" s="161"/>
      <c r="L22" s="161"/>
    </row>
    <row r="23" spans="2:18" ht="7.5" customHeight="1" thickBot="1" x14ac:dyDescent="0.4">
      <c r="B23" s="177"/>
      <c r="C23" s="136"/>
      <c r="D23" s="137"/>
      <c r="E23" s="172"/>
      <c r="F23" s="172"/>
      <c r="G23" s="166"/>
      <c r="H23" s="108"/>
      <c r="I23" s="161"/>
      <c r="J23" s="161"/>
      <c r="K23" s="161"/>
      <c r="L23" s="161"/>
    </row>
    <row r="24" spans="2:18" s="108" customFormat="1" ht="6.5" customHeight="1" x14ac:dyDescent="0.35">
      <c r="B24" s="177"/>
      <c r="C24" s="173"/>
      <c r="E24" s="169"/>
      <c r="F24" s="169"/>
      <c r="G24" s="166"/>
      <c r="I24" s="161"/>
      <c r="J24" s="161"/>
      <c r="K24" s="161"/>
      <c r="L24" s="161"/>
      <c r="O24" s="155"/>
      <c r="P24" s="155"/>
      <c r="Q24" s="155"/>
      <c r="R24" s="155"/>
    </row>
    <row r="25" spans="2:18" s="108" customFormat="1" ht="6.5" customHeight="1" x14ac:dyDescent="0.35">
      <c r="B25" s="184"/>
      <c r="C25" s="185"/>
      <c r="D25" s="186"/>
      <c r="E25" s="187"/>
      <c r="F25" s="187"/>
      <c r="G25" s="188"/>
      <c r="H25" s="186"/>
      <c r="I25" s="189"/>
      <c r="J25" s="189"/>
      <c r="K25" s="189"/>
      <c r="L25" s="189"/>
      <c r="M25" s="186"/>
      <c r="O25" s="155"/>
      <c r="P25" s="155"/>
      <c r="Q25" s="155"/>
      <c r="R25" s="155"/>
    </row>
    <row r="26" spans="2:18" s="108" customFormat="1" ht="6.75" hidden="1" customHeight="1" x14ac:dyDescent="0.35">
      <c r="B26" s="184"/>
      <c r="C26" s="190" t="s">
        <v>14</v>
      </c>
      <c r="D26" s="191"/>
      <c r="E26" s="192"/>
      <c r="F26" s="192"/>
      <c r="G26" s="193"/>
      <c r="H26" s="186"/>
      <c r="I26" s="186"/>
      <c r="J26" s="186"/>
      <c r="K26" s="186"/>
      <c r="L26" s="186"/>
      <c r="M26" s="194"/>
      <c r="N26" s="174"/>
      <c r="O26" s="155"/>
      <c r="P26" s="155"/>
      <c r="Q26" s="155"/>
      <c r="R26" s="155"/>
    </row>
    <row r="27" spans="2:18" s="108" customFormat="1" ht="25" hidden="1" customHeight="1" x14ac:dyDescent="0.35">
      <c r="B27" s="184"/>
      <c r="C27" s="195"/>
      <c r="D27" s="196"/>
      <c r="E27" s="197">
        <f>MONTH(K14)-MONTH(E14)</f>
        <v>5</v>
      </c>
      <c r="F27" s="198"/>
      <c r="G27" s="199"/>
      <c r="H27" s="186"/>
      <c r="I27" s="186"/>
      <c r="J27" s="186"/>
      <c r="K27" s="186"/>
      <c r="L27" s="186"/>
      <c r="M27" s="186"/>
      <c r="O27" s="155"/>
      <c r="P27" s="155"/>
      <c r="Q27" s="155"/>
      <c r="R27" s="155"/>
    </row>
    <row r="28" spans="2:18" s="108" customFormat="1" ht="12.5" hidden="1" customHeight="1" thickBot="1" x14ac:dyDescent="0.4">
      <c r="B28" s="184"/>
      <c r="C28" s="200"/>
      <c r="D28" s="201"/>
      <c r="E28" s="202"/>
      <c r="F28" s="202"/>
      <c r="G28" s="203"/>
      <c r="H28" s="186"/>
      <c r="I28" s="186"/>
      <c r="J28" s="186"/>
      <c r="K28" s="186"/>
      <c r="L28" s="186"/>
      <c r="M28" s="186"/>
      <c r="O28" s="155"/>
      <c r="P28" s="155"/>
      <c r="Q28" s="155"/>
      <c r="R28" s="155"/>
    </row>
    <row r="29" spans="2:18" s="108" customFormat="1" ht="18.5" customHeight="1" x14ac:dyDescent="0.35">
      <c r="B29" s="186"/>
      <c r="C29" s="204"/>
      <c r="D29" s="204"/>
      <c r="E29" s="205"/>
      <c r="F29" s="205"/>
      <c r="G29" s="188"/>
      <c r="H29" s="186"/>
      <c r="I29" s="186"/>
      <c r="J29" s="186"/>
      <c r="K29" s="186"/>
      <c r="L29" s="186"/>
      <c r="M29" s="186"/>
      <c r="O29" s="155"/>
      <c r="P29" s="155"/>
      <c r="Q29" s="155"/>
      <c r="R29" s="155"/>
    </row>
    <row r="30" spans="2:18" s="108" customFormat="1" ht="6.5" customHeight="1" thickBot="1" x14ac:dyDescent="0.4">
      <c r="B30" s="186"/>
      <c r="C30" s="204"/>
      <c r="D30" s="204"/>
      <c r="E30" s="205"/>
      <c r="F30" s="205"/>
      <c r="G30" s="188"/>
      <c r="H30" s="186"/>
      <c r="I30" s="206"/>
      <c r="J30" s="206"/>
      <c r="K30" s="206"/>
      <c r="L30" s="206"/>
      <c r="M30" s="186"/>
    </row>
    <row r="31" spans="2:18" ht="9" customHeight="1" x14ac:dyDescent="0.35">
      <c r="B31" s="207"/>
      <c r="C31" s="208" t="s">
        <v>3</v>
      </c>
      <c r="D31" s="209"/>
      <c r="E31" s="209"/>
      <c r="F31" s="210"/>
      <c r="G31" s="211">
        <f>+IF(K6="Si",N8,0)</f>
        <v>40619.511111111111</v>
      </c>
      <c r="H31" s="212"/>
      <c r="I31" s="213"/>
      <c r="J31" s="214"/>
      <c r="K31" s="214"/>
      <c r="L31" s="207"/>
      <c r="M31" s="186"/>
    </row>
    <row r="32" spans="2:18" ht="62.5" customHeight="1" x14ac:dyDescent="0.35">
      <c r="B32" s="207"/>
      <c r="C32" s="215"/>
      <c r="D32" s="216"/>
      <c r="E32" s="216"/>
      <c r="F32" s="217"/>
      <c r="G32" s="175">
        <f>+((K10+G31)*(E22*30))/360</f>
        <v>236976.42222222223</v>
      </c>
      <c r="H32" s="218"/>
      <c r="I32" s="219"/>
      <c r="J32" s="214"/>
      <c r="K32" s="214"/>
      <c r="L32" s="207"/>
      <c r="M32" s="186"/>
      <c r="O32" s="149"/>
    </row>
    <row r="33" spans="2:15" ht="9" customHeight="1" thickBot="1" x14ac:dyDescent="0.4">
      <c r="B33" s="207"/>
      <c r="C33" s="220"/>
      <c r="D33" s="221"/>
      <c r="E33" s="221"/>
      <c r="F33" s="221"/>
      <c r="G33" s="222"/>
      <c r="H33" s="223"/>
      <c r="I33" s="224"/>
      <c r="J33" s="207"/>
      <c r="K33" s="207"/>
      <c r="L33" s="207"/>
      <c r="M33" s="186"/>
    </row>
    <row r="34" spans="2:15" ht="14" thickBot="1" x14ac:dyDescent="0.4">
      <c r="B34" s="207"/>
      <c r="C34" s="207"/>
      <c r="D34" s="225"/>
      <c r="E34" s="225"/>
      <c r="F34" s="207"/>
      <c r="G34" s="226"/>
      <c r="H34" s="207"/>
      <c r="I34" s="207"/>
      <c r="J34" s="207"/>
      <c r="K34" s="207"/>
      <c r="L34" s="207"/>
      <c r="M34" s="186"/>
    </row>
    <row r="35" spans="2:15" ht="7.5" customHeight="1" x14ac:dyDescent="0.35">
      <c r="B35" s="207"/>
      <c r="C35" s="227" t="s">
        <v>4</v>
      </c>
      <c r="D35" s="228"/>
      <c r="E35" s="228"/>
      <c r="F35" s="229"/>
      <c r="G35" s="210"/>
      <c r="H35" s="212"/>
      <c r="I35" s="219"/>
      <c r="J35" s="214"/>
      <c r="K35" s="214"/>
      <c r="L35" s="207"/>
      <c r="M35" s="186"/>
    </row>
    <row r="36" spans="2:15" ht="58" customHeight="1" x14ac:dyDescent="0.35">
      <c r="B36" s="207"/>
      <c r="C36" s="230"/>
      <c r="D36" s="231"/>
      <c r="E36" s="231"/>
      <c r="F36" s="232"/>
      <c r="G36" s="176">
        <f>+(G32*(E27*30)*0.12)/360</f>
        <v>11848.821111111112</v>
      </c>
      <c r="H36" s="218"/>
      <c r="I36" s="219"/>
      <c r="J36" s="214"/>
      <c r="K36" s="214"/>
      <c r="L36" s="233"/>
      <c r="M36" s="186"/>
      <c r="O36" s="149"/>
    </row>
    <row r="37" spans="2:15" ht="7.5" customHeight="1" thickBot="1" x14ac:dyDescent="0.4">
      <c r="B37" s="207"/>
      <c r="C37" s="234"/>
      <c r="D37" s="235"/>
      <c r="E37" s="235"/>
      <c r="F37" s="235"/>
      <c r="G37" s="222"/>
      <c r="H37" s="223"/>
      <c r="I37" s="236"/>
      <c r="J37" s="207"/>
      <c r="K37" s="207"/>
      <c r="L37" s="233"/>
      <c r="M37" s="186"/>
    </row>
    <row r="38" spans="2:15" x14ac:dyDescent="0.35">
      <c r="B38" s="207"/>
      <c r="C38" s="237"/>
      <c r="D38" s="237"/>
      <c r="E38" s="237"/>
      <c r="F38" s="238"/>
      <c r="G38" s="226"/>
      <c r="H38" s="238"/>
      <c r="I38" s="207"/>
      <c r="J38" s="207"/>
      <c r="K38" s="207"/>
      <c r="L38" s="207"/>
      <c r="M38" s="186"/>
    </row>
    <row r="39" spans="2:15" x14ac:dyDescent="0.35">
      <c r="B39" s="207"/>
      <c r="C39" s="239"/>
      <c r="D39" s="207"/>
      <c r="E39" s="240"/>
      <c r="F39" s="240"/>
      <c r="G39" s="226"/>
      <c r="H39" s="207"/>
      <c r="I39" s="207"/>
      <c r="J39" s="207"/>
      <c r="K39" s="207"/>
      <c r="L39" s="207"/>
      <c r="M39" s="186"/>
    </row>
    <row r="40" spans="2:15" x14ac:dyDescent="0.35">
      <c r="B40" s="207"/>
      <c r="C40" s="239"/>
      <c r="D40" s="207"/>
      <c r="E40" s="240"/>
      <c r="F40" s="240"/>
      <c r="G40" s="226"/>
      <c r="H40" s="207"/>
      <c r="I40" s="207"/>
      <c r="J40" s="207"/>
      <c r="K40" s="207"/>
      <c r="L40" s="207"/>
      <c r="M40" s="186"/>
    </row>
    <row r="41" spans="2:15" x14ac:dyDescent="0.35">
      <c r="B41" s="207"/>
      <c r="C41" s="241"/>
      <c r="D41" s="241"/>
      <c r="E41" s="241"/>
      <c r="F41" s="241"/>
      <c r="G41" s="241"/>
      <c r="H41" s="241"/>
      <c r="I41" s="241"/>
      <c r="J41" s="241"/>
      <c r="K41" s="241"/>
      <c r="L41" s="242"/>
      <c r="M41" s="186"/>
    </row>
    <row r="42" spans="2:15" x14ac:dyDescent="0.35">
      <c r="B42" s="207"/>
      <c r="C42" s="241"/>
      <c r="D42" s="241"/>
      <c r="E42" s="241"/>
      <c r="F42" s="241"/>
      <c r="G42" s="241"/>
      <c r="H42" s="241"/>
      <c r="I42" s="241"/>
      <c r="J42" s="241"/>
      <c r="K42" s="241"/>
      <c r="L42" s="242"/>
      <c r="M42" s="186"/>
    </row>
  </sheetData>
  <sheetProtection algorithmName="SHA-512" hashValue="Or5EDGrzeJE4NHwHxydmDn/eDIa1CIx6129ZBn35hgbB/wDxkCGcHwSJZNMxtsY+NKEdg9VPV38qDrGC2By0Bg==" saltValue="jp1CvmrwidXNHVce4i5Bbg==" spinCount="100000" sheet="1" objects="1" scenarios="1"/>
  <mergeCells count="19">
    <mergeCell ref="B5:B15"/>
    <mergeCell ref="C26:D28"/>
    <mergeCell ref="G26:G28"/>
    <mergeCell ref="C31:E32"/>
    <mergeCell ref="I31:K32"/>
    <mergeCell ref="C5:D7"/>
    <mergeCell ref="C9:D11"/>
    <mergeCell ref="C13:D15"/>
    <mergeCell ref="I13:J15"/>
    <mergeCell ref="C21:D23"/>
    <mergeCell ref="C17:D18"/>
    <mergeCell ref="I18:L24"/>
    <mergeCell ref="C35:E36"/>
    <mergeCell ref="I35:K36"/>
    <mergeCell ref="C3:L3"/>
    <mergeCell ref="G5:G7"/>
    <mergeCell ref="I5:I7"/>
    <mergeCell ref="G9:G11"/>
    <mergeCell ref="I9:I11"/>
  </mergeCells>
  <conditionalFormatting sqref="I18">
    <cfRule type="expression" dxfId="3" priority="1">
      <formula>$E$27&lt;0</formula>
    </cfRule>
    <cfRule type="expression" dxfId="2" priority="2">
      <formula>$E$27=0</formula>
    </cfRule>
    <cfRule type="expression" dxfId="1" priority="3">
      <formula>+$E$27&lt;=12</formula>
    </cfRule>
    <cfRule type="expression" dxfId="0" priority="4">
      <formula>+$E$27&gt;12</formula>
    </cfRule>
  </conditionalFormatting>
  <dataValidations count="6">
    <dataValidation type="whole" operator="lessThanOrEqual" allowBlank="1" showInputMessage="1" showErrorMessage="1" sqref="E27 E22" xr:uid="{AA3DB3BC-F03C-4734-AF1A-A36D34E98992}">
      <formula1>365</formula1>
    </dataValidation>
    <dataValidation type="date" allowBlank="1" showInputMessage="1" showErrorMessage="1" error="Escribe la fecha con estructura dia/mes/año" sqref="F6 E10:F12 E24:F25 E14 K14:K17" xr:uid="{0B6FCCD7-DA5B-42AC-AE0C-3056B52ADC8F}">
      <formula1>1</formula1>
      <formula2>55153</formula2>
    </dataValidation>
    <dataValidation type="whole" operator="greaterThan" allowBlank="1" showErrorMessage="1" error="El valor de los dias laborados son enteros" prompt="Recuerda que el maximo de dias laborados en un año son 360 " sqref="D34:E34 E28:F30 E23:F23" xr:uid="{5856D4DC-0E92-43AA-8B3E-10873E8AE18D}">
      <formula1>1</formula1>
    </dataValidation>
    <dataValidation type="whole" operator="lessThanOrEqual" allowBlank="1" showInputMessage="1" showErrorMessage="1" sqref="O24:R29 F27 F22" xr:uid="{CBA3B394-8596-4151-81AF-3294E7906B81}">
      <formula1>360</formula1>
    </dataValidation>
    <dataValidation type="list" allowBlank="1" showInputMessage="1" showErrorMessage="1" sqref="K6" xr:uid="{B0523403-B646-43B3-8289-861FE66BFE10}">
      <formula1>$O$1:$O$2</formula1>
    </dataValidation>
    <dataValidation type="list" allowBlank="1" showInputMessage="1" showErrorMessage="1" sqref="K7" xr:uid="{EFC159B8-23E4-4E54-8936-FC1F225CDC54}">
      <formula1>$N$1:$N$42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Conoce la herramienta. Paso 1</vt:lpstr>
      <vt:lpstr>P3. Calculadora - empleados</vt:lpstr>
      <vt:lpstr>P3. Calculadora- E. por días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Lopez Carranza Liza Johana [DIR. DE PRODUCTO]</cp:lastModifiedBy>
  <dcterms:created xsi:type="dcterms:W3CDTF">2023-12-14T16:02:42Z</dcterms:created>
  <dcterms:modified xsi:type="dcterms:W3CDTF">2024-02-14T01:11:59Z</dcterms:modified>
</cp:coreProperties>
</file>