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merlilo\Documents\Dirección de Marca\1. Analista de Marca\2025\Academia del Ahorro\"/>
    </mc:Choice>
  </mc:AlternateContent>
  <xr:revisionPtr revIDLastSave="0" documentId="13_ncr:1_{46943DB9-CE6F-4057-B10E-A8178E114F9F}" xr6:coauthVersionLast="47" xr6:coauthVersionMax="47" xr10:uidLastSave="{00000000-0000-0000-0000-000000000000}"/>
  <workbookProtection workbookAlgorithmName="SHA-512" workbookHashValue="hl1gDk11XJyc3K+A0WkLI1nvf1nseR2wM0vqmn6LEE5C8Cyugu+b/alHJWKWOL63XW7DRAjyrHKsKsirlYybAQ==" workbookSaltValue="Tru2v1WgVn88h3VnXWMzTA==" workbookSpinCount="100000" lockStructure="1"/>
  <bookViews>
    <workbookView xWindow="-110" yWindow="-110" windowWidth="19420" windowHeight="11620" tabRatio="833" xr2:uid="{00000000-000D-0000-FFFF-FFFF00000000}"/>
  </bookViews>
  <sheets>
    <sheet name="Conoce la herramienta. Paso 1" sheetId="7" r:id="rId1"/>
    <sheet name="Paso 2. Empleados t. completo" sheetId="13" r:id="rId2"/>
    <sheet name="P3. Calculadora - empleados" sheetId="6" r:id="rId3"/>
    <sheet name="P4. Educación - Empleados" sheetId="11" r:id="rId4"/>
    <sheet name="P5. Vivienda - empleados" sheetId="12" r:id="rId5"/>
    <sheet name="Paso 2. Empleados por días" sheetId="14" r:id="rId6"/>
    <sheet name="P3. Calculadora- E. por día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6" l="1"/>
  <c r="K10" i="9"/>
  <c r="G23" i="9"/>
  <c r="G19" i="9"/>
  <c r="E19" i="6"/>
  <c r="E14" i="6"/>
  <c r="E20" i="6" s="1"/>
  <c r="R14" i="11"/>
  <c r="R5" i="11"/>
  <c r="N7" i="12"/>
  <c r="N8" i="12"/>
  <c r="J10" i="12"/>
  <c r="G18" i="9"/>
  <c r="I13" i="9"/>
  <c r="N7" i="9"/>
  <c r="N8" i="9" s="1"/>
  <c r="N6" i="9"/>
  <c r="R6" i="11"/>
  <c r="R3" i="11" s="1"/>
  <c r="R4" i="11"/>
  <c r="G19" i="6"/>
  <c r="E13" i="6"/>
  <c r="I12" i="6"/>
  <c r="I13" i="6" s="1"/>
  <c r="N6" i="12" l="1"/>
  <c r="N5" i="12"/>
  <c r="P16" i="12"/>
  <c r="S12" i="11"/>
</calcChain>
</file>

<file path=xl/sharedStrings.xml><?xml version="1.0" encoding="utf-8"?>
<sst xmlns="http://schemas.openxmlformats.org/spreadsheetml/2006/main" count="76" uniqueCount="59">
  <si>
    <t>Sueldo mensual:</t>
  </si>
  <si>
    <t>¿Tienes auxilio de transporte?</t>
  </si>
  <si>
    <t>Si</t>
  </si>
  <si>
    <t>No</t>
  </si>
  <si>
    <t>Plan de ahorro para la compra de vivienda</t>
  </si>
  <si>
    <t>Precio de vivienda</t>
  </si>
  <si>
    <t>Plan de ahorro para educación</t>
  </si>
  <si>
    <t>Ten en cuenta que las cesantías pueden desempeñar dos roles muy importantes durante la compra de una vivienda. Por un lado, pueden ser tu respaldo para completar la cuota inicial; por otro lado, pueden ser tu apoyo para realizar pagos extraordinarios y así reducir créditos de vivienda en caso de ser necesario.</t>
  </si>
  <si>
    <t>Cesantías</t>
  </si>
  <si>
    <t>Intereses de tus cesantías</t>
  </si>
  <si>
    <t>Días laborados:</t>
  </si>
  <si>
    <t>Valor de la matrícula semestral:</t>
  </si>
  <si>
    <t>Tiempo de duración de la carrera (semestres)</t>
  </si>
  <si>
    <r>
      <rPr>
        <b/>
        <sz val="12"/>
        <color theme="1"/>
        <rFont val="Franklin Gothic Book"/>
        <family val="2"/>
      </rPr>
      <t xml:space="preserve">2. </t>
    </r>
    <r>
      <rPr>
        <sz val="12"/>
        <color theme="1"/>
        <rFont val="Franklin Gothic Book"/>
        <family val="2"/>
      </rPr>
      <t>Conoce la duración de la carrera, ya que en muchas ocasiones puede variar. Reconocer esta información será tu apoyo para completar tu plan de ahorro.</t>
    </r>
  </si>
  <si>
    <r>
      <rPr>
        <b/>
        <sz val="12"/>
        <color theme="1"/>
        <rFont val="Franklin Gothic Book"/>
        <family val="2"/>
      </rPr>
      <t xml:space="preserve">1. </t>
    </r>
    <r>
      <rPr>
        <sz val="12"/>
        <color theme="1"/>
        <rFont val="Franklin Gothic Book"/>
        <family val="2"/>
      </rPr>
      <t xml:space="preserve">Identifica lo que deseas estudiar, evaluar las ofertas de diferentes universidades y, al mismo tiempo, verificar los beneficios educativos que ofrecen. 
</t>
    </r>
    <r>
      <rPr>
        <sz val="8"/>
        <color theme="1"/>
        <rFont val="Franklin Gothic Book"/>
        <family val="2"/>
      </rPr>
      <t>Ten en cuenta que si vas a pagar con tus Cesantías, la institución educativa debe estar registrada en el Ministerio de Educación.</t>
    </r>
  </si>
  <si>
    <t>Tu empleador te consignará en tu cuenta de nómina los interés generados durante el año anterior por el valor de tus Cesantías, esto corresponde al 12% anual del valor de las Cesantías que se consignarán en el Fondo de Cesantías, como Porvenir.</t>
  </si>
  <si>
    <r>
      <rPr>
        <b/>
        <sz val="12"/>
        <color theme="1"/>
        <rFont val="Franklin Gothic Book"/>
        <family val="2"/>
      </rPr>
      <t>1.</t>
    </r>
    <r>
      <rPr>
        <sz val="12"/>
        <color theme="1"/>
        <rFont val="Franklin Gothic Book"/>
        <family val="2"/>
      </rPr>
      <t xml:space="preserve"> Identifica el precio de la vivienda que deseas; en este caso, puedes evaluar lotes, terrenos, así como viviendas nuevas o usadas.</t>
    </r>
  </si>
  <si>
    <t>Saldo de tus cesantías</t>
  </si>
  <si>
    <t xml:space="preserve">Valor total de la meta de educación: </t>
  </si>
  <si>
    <t>Ahorro de cesantías hasta la fecha:</t>
  </si>
  <si>
    <t>Valor que falta para cumplir la meta:</t>
  </si>
  <si>
    <t xml:space="preserve">Valor total de la meta de vivienda: </t>
  </si>
  <si>
    <t>¿Cuántos días trabajas a la semana?</t>
  </si>
  <si>
    <r>
      <t xml:space="preserve">Puedes seleccionar cómo se invierte tu ahorro en Cesantías en tu Fondo de Cesantías, como Porvenir.
</t>
    </r>
    <r>
      <rPr>
        <b/>
        <sz val="8"/>
        <color theme="1"/>
        <rFont val="Franklin Gothic Book"/>
        <family val="2"/>
      </rPr>
      <t>Portafolio Corto Plazo:</t>
    </r>
    <r>
      <rPr>
        <sz val="8"/>
        <color theme="1"/>
        <rFont val="Franklin Gothic Book"/>
        <family val="2"/>
      </rPr>
      <t xml:space="preserve"> Si tu proyección de retiro de tus Cesantías es menor a un año.
</t>
    </r>
    <r>
      <rPr>
        <b/>
        <sz val="8"/>
        <color theme="1"/>
        <rFont val="Franklin Gothic Book"/>
        <family val="2"/>
      </rPr>
      <t xml:space="preserve">Portafolio Largo Plazo: </t>
    </r>
    <r>
      <rPr>
        <sz val="8"/>
        <color theme="1"/>
        <rFont val="Franklin Gothic Book"/>
        <family val="2"/>
      </rPr>
      <t>Si tu proyección de retiro de tus Cesantías es mayor a un año.</t>
    </r>
  </si>
  <si>
    <t>Calculadora de cesantías para empleados</t>
  </si>
  <si>
    <t>Meta educación</t>
  </si>
  <si>
    <t>Meta de vivienda</t>
  </si>
  <si>
    <t>¿Durante cuántos meses trabajaste este año?</t>
  </si>
  <si>
    <t>Aux Trans diario</t>
  </si>
  <si>
    <t>Días trabajados mes</t>
  </si>
  <si>
    <t>Auxilio de transporte mes</t>
  </si>
  <si>
    <t>¿Cuánto te pagan por día trabajado?</t>
  </si>
  <si>
    <t>Salario diario:</t>
  </si>
  <si>
    <t>Días laborados en la semana:</t>
  </si>
  <si>
    <t>Meses laborados este año:</t>
  </si>
  <si>
    <r>
      <t xml:space="preserve">Si trabajas </t>
    </r>
    <r>
      <rPr>
        <b/>
        <u/>
        <sz val="11"/>
        <color theme="1" tint="4.9989318521683403E-2"/>
        <rFont val="Franklin Gothic Book"/>
        <family val="2"/>
      </rPr>
      <t>por días</t>
    </r>
    <r>
      <rPr>
        <b/>
        <sz val="11"/>
        <color theme="1" tint="4.9989318521683403E-2"/>
        <rFont val="Franklin Gothic Book"/>
        <family val="2"/>
      </rPr>
      <t>, esta herramienta es para ti. Para iniciar, por favor diligencia la siguiente información:</t>
    </r>
  </si>
  <si>
    <t>Fecha en la que iniciaste a laborar en el año actual:</t>
  </si>
  <si>
    <t>Fecha final del periodo laborado en el año actual:</t>
  </si>
  <si>
    <r>
      <t>Si</t>
    </r>
    <r>
      <rPr>
        <b/>
        <u/>
        <sz val="11"/>
        <color theme="1" tint="4.9989318521683403E-2"/>
        <rFont val="Franklin Gothic Book"/>
        <family val="2"/>
      </rPr>
      <t xml:space="preserve"> trabajas a tiempo completo</t>
    </r>
    <r>
      <rPr>
        <b/>
        <sz val="11"/>
        <color theme="1" tint="4.9989318521683403E-2"/>
        <rFont val="Franklin Gothic Book"/>
        <family val="2"/>
      </rPr>
      <t>, esta herramienta es para ti. 
Para iniciar, por favor diligencia la siguiente información:</t>
    </r>
  </si>
  <si>
    <r>
      <rPr>
        <b/>
        <sz val="10"/>
        <rFont val="Franklin Gothic Book"/>
        <family val="2"/>
      </rPr>
      <t>¡Trabajas a tiempo completo!</t>
    </r>
    <r>
      <rPr>
        <sz val="10"/>
        <rFont val="Franklin Gothic Book"/>
        <family val="2"/>
      </rPr>
      <t xml:space="preserve">
 Te invitamos a explorar y diligenciar las 3 pestañas que tiene la calculadora creada para tí:</t>
    </r>
  </si>
  <si>
    <r>
      <rPr>
        <b/>
        <sz val="10"/>
        <rFont val="Franklin Gothic Book"/>
        <family val="2"/>
      </rPr>
      <t>¡Trabajas por días!</t>
    </r>
    <r>
      <rPr>
        <sz val="10"/>
        <rFont val="Franklin Gothic Book"/>
        <family val="2"/>
      </rPr>
      <t xml:space="preserve">
 Te invitamos a explorar y diligenciar las 3 pestañas que tiene la calculadora creada para tí:</t>
    </r>
  </si>
  <si>
    <r>
      <rPr>
        <b/>
        <sz val="10"/>
        <rFont val="Franklin Gothic Book"/>
        <family val="2"/>
      </rPr>
      <t xml:space="preserve">Te presentamos esta súper herramienta que te permite calcular las cesantías e intereses de cesantías anuales. </t>
    </r>
    <r>
      <rPr>
        <sz val="10"/>
        <rFont val="Franklin Gothic Book"/>
        <family val="2"/>
      </rPr>
      <t xml:space="preserve">
Puede ser tu aliado financiero para planificar metas importantes, ya sea para financiar metas educativas o la adquisición de vivienda. Con esta herramienta, puedes echarle un vistazo a cuánto acumulas cada año en cesantías y hacer planes a largo plazo. 
</t>
    </r>
    <r>
      <rPr>
        <b/>
        <sz val="10"/>
        <color theme="7" tint="-0.249977111117893"/>
        <rFont val="Franklin Gothic Book"/>
        <family val="2"/>
      </rPr>
      <t>¡Imagínate, todo bajo control para lograr esas metas que tanto deseas!</t>
    </r>
    <r>
      <rPr>
        <sz val="10"/>
        <rFont val="Franklin Gothic Book"/>
        <family val="2"/>
      </rPr>
      <t xml:space="preserve"> Así, con datos precisos, tomar decisiones informadas se vuelve más fácil. 
Sabemos que la situación laboral puede ser diferente para cada persona. Por lo tanto, ponemos a tu disposición 2 calculadoras de cesantías: una para los que trabajan a tiempo completo y otra para los que trabajan por días.
Te invitamos a seguir los pasos que te indicamos para usar esta poderosa herramienta:</t>
    </r>
  </si>
  <si>
    <r>
      <rPr>
        <b/>
        <sz val="12"/>
        <color theme="1"/>
        <rFont val="Franklin Gothic Book"/>
        <family val="2"/>
      </rPr>
      <t>3.</t>
    </r>
    <r>
      <rPr>
        <sz val="12"/>
        <color theme="1"/>
        <rFont val="Franklin Gothic Book"/>
        <family val="2"/>
      </rPr>
      <t xml:space="preserve"> Consulta cuál es el ahorro de Cesantías que tienes a la fecha. </t>
    </r>
  </si>
  <si>
    <t>Si eres afiliado de Porvenir, puedes consultar tu saldo de cesantías, haz clic en el botón</t>
  </si>
  <si>
    <t xml:space="preserve">  Conoce las rentabilidades de los portafolios de Cesantías (Corto y Largo Plazo) haz clic en el botón</t>
  </si>
  <si>
    <t>Cuota inicial (30%)</t>
  </si>
  <si>
    <t>Valor que falta para cumplir la cuota inicial:</t>
  </si>
  <si>
    <t>Valor que falta para cumplir el precio de la vivienda:</t>
  </si>
  <si>
    <r>
      <t xml:space="preserve">3. </t>
    </r>
    <r>
      <rPr>
        <sz val="12"/>
        <color theme="1"/>
        <rFont val="Franklin Gothic Book"/>
        <family val="2"/>
      </rPr>
      <t xml:space="preserve">Consulta cuál es el ahorro de Cesantías que tienes a la fecha. </t>
    </r>
  </si>
  <si>
    <r>
      <t xml:space="preserve">Porcentaje de cumplimiento de la </t>
    </r>
    <r>
      <rPr>
        <b/>
        <sz val="12"/>
        <color theme="1"/>
        <rFont val="Franklin Gothic Book"/>
        <family val="2"/>
      </rPr>
      <t>meta de la cuota inicial de vivienda</t>
    </r>
    <r>
      <rPr>
        <sz val="12"/>
        <color theme="1"/>
        <rFont val="Franklin Gothic Book"/>
        <family val="2"/>
      </rPr>
      <t xml:space="preserve"> con ahorro de cesantías hasta la fecha:</t>
    </r>
  </si>
  <si>
    <t>Periodicidad</t>
  </si>
  <si>
    <r>
      <t xml:space="preserve">Porcentaje de cumplimiento de la </t>
    </r>
    <r>
      <rPr>
        <b/>
        <sz val="12"/>
        <color theme="1"/>
        <rFont val="Franklin Gothic Book"/>
        <family val="2"/>
      </rPr>
      <t>meta de educación</t>
    </r>
    <r>
      <rPr>
        <sz val="12"/>
        <color theme="1"/>
        <rFont val="Franklin Gothic Book"/>
        <family val="2"/>
      </rPr>
      <t xml:space="preserve"> con ahorro de cesantías hasta la fecha:</t>
    </r>
  </si>
  <si>
    <t>Mensual</t>
  </si>
  <si>
    <t>Fuente de ahorro</t>
  </si>
  <si>
    <t>10% de mi ingreso mensual</t>
  </si>
  <si>
    <t>Adicional a las Cesantías ¿Cómo ahorrarás para cumplir la meta de cada semestre?</t>
  </si>
  <si>
    <t>Ahorro adicional a las Cesantías</t>
  </si>
  <si>
    <t>Para cada semestre debes tener ahorrado</t>
  </si>
  <si>
    <t>Ingresa la información, en los 4 espacios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</si>
</sst>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0.0%"/>
  </numFmts>
  <fonts count="32" x14ac:knownFonts="1">
    <font>
      <sz val="11"/>
      <color theme="1"/>
      <name val="Calibri"/>
      <family val="2"/>
      <scheme val="minor"/>
    </font>
    <font>
      <sz val="11"/>
      <color theme="1"/>
      <name val="Calibri"/>
      <family val="2"/>
      <scheme val="minor"/>
    </font>
    <font>
      <sz val="12"/>
      <color theme="1"/>
      <name val="Franklin Gothic Book"/>
      <family val="2"/>
    </font>
    <font>
      <b/>
      <sz val="12"/>
      <color theme="1"/>
      <name val="Franklin Gothic Book"/>
      <family val="2"/>
    </font>
    <font>
      <b/>
      <sz val="14"/>
      <name val="Franklin Gothic Book"/>
      <family val="2"/>
    </font>
    <font>
      <b/>
      <sz val="12"/>
      <color theme="0"/>
      <name val="Franklin Gothic Book"/>
      <family val="2"/>
    </font>
    <font>
      <sz val="11"/>
      <color theme="1"/>
      <name val="Franklin Gothic Book"/>
      <family val="2"/>
    </font>
    <font>
      <sz val="11"/>
      <color theme="1" tint="4.9989318521683403E-2"/>
      <name val="Franklin Gothic Book"/>
      <family val="2"/>
    </font>
    <font>
      <b/>
      <sz val="11"/>
      <color theme="1" tint="4.9989318521683403E-2"/>
      <name val="Franklin Gothic Book"/>
      <family val="2"/>
    </font>
    <font>
      <b/>
      <sz val="11"/>
      <color theme="1"/>
      <name val="Franklin Gothic Book"/>
      <family val="2"/>
    </font>
    <font>
      <sz val="11"/>
      <name val="Franklin Gothic Book"/>
      <family val="2"/>
    </font>
    <font>
      <b/>
      <sz val="11"/>
      <color rgb="FFFFCC00"/>
      <name val="Franklin Gothic Book"/>
      <family val="2"/>
    </font>
    <font>
      <sz val="8"/>
      <color theme="1"/>
      <name val="Franklin Gothic Book"/>
      <family val="2"/>
    </font>
    <font>
      <b/>
      <sz val="8"/>
      <color theme="1"/>
      <name val="Franklin Gothic Book"/>
      <family val="2"/>
    </font>
    <font>
      <u/>
      <sz val="11"/>
      <color theme="10"/>
      <name val="Calibri"/>
      <family val="2"/>
      <scheme val="minor"/>
    </font>
    <font>
      <sz val="11"/>
      <color theme="0"/>
      <name val="Franklin Gothic Book"/>
      <family val="2"/>
    </font>
    <font>
      <b/>
      <sz val="11"/>
      <name val="Franklin Gothic Book"/>
      <family val="2"/>
    </font>
    <font>
      <b/>
      <sz val="11"/>
      <color theme="0"/>
      <name val="Franklin Gothic Book"/>
      <family val="2"/>
    </font>
    <font>
      <sz val="8"/>
      <color rgb="FF374151"/>
      <name val="Segoe UI"/>
      <family val="2"/>
    </font>
    <font>
      <sz val="10"/>
      <name val="Franklin Gothic Book"/>
      <family val="2"/>
    </font>
    <font>
      <b/>
      <sz val="10"/>
      <color theme="0"/>
      <name val="Franklin Gothic Book"/>
      <family val="2"/>
    </font>
    <font>
      <sz val="11"/>
      <color theme="5"/>
      <name val="Franklin Gothic Book"/>
      <family val="2"/>
    </font>
    <font>
      <sz val="8"/>
      <color rgb="FFFF9933"/>
      <name val="Franklin Gothic Book"/>
      <family val="2"/>
    </font>
    <font>
      <b/>
      <sz val="8"/>
      <color rgb="FFFF9900"/>
      <name val="Franklin Gothic Book"/>
      <family val="2"/>
    </font>
    <font>
      <b/>
      <u/>
      <sz val="11"/>
      <color theme="1" tint="4.9989318521683403E-2"/>
      <name val="Franklin Gothic Book"/>
      <family val="2"/>
    </font>
    <font>
      <sz val="8"/>
      <color theme="0"/>
      <name val="Franklin Gothic Book"/>
      <family val="2"/>
    </font>
    <font>
      <b/>
      <sz val="12"/>
      <color rgb="FFFFCC00"/>
      <name val="Franklin Gothic Book"/>
      <family val="2"/>
    </font>
    <font>
      <b/>
      <sz val="10"/>
      <name val="Franklin Gothic Book"/>
      <family val="2"/>
    </font>
    <font>
      <b/>
      <sz val="10"/>
      <color theme="7" tint="-0.249977111117893"/>
      <name val="Franklin Gothic Book"/>
      <family val="2"/>
    </font>
    <font>
      <sz val="12"/>
      <name val="Franklin Gothic Book"/>
      <family val="2"/>
    </font>
    <font>
      <b/>
      <sz val="12"/>
      <name val="Franklin Gothic Book"/>
      <family val="2"/>
    </font>
    <font>
      <b/>
      <sz val="16"/>
      <color theme="1"/>
      <name val="Franklin Gothic Book"/>
      <family val="2"/>
    </font>
  </fonts>
  <fills count="11">
    <fill>
      <patternFill patternType="none"/>
    </fill>
    <fill>
      <patternFill patternType="gray125"/>
    </fill>
    <fill>
      <patternFill patternType="solid">
        <fgColor rgb="FFFF9900"/>
        <bgColor indexed="64"/>
      </patternFill>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theme="9"/>
        <bgColor indexed="64"/>
      </patternFill>
    </fill>
    <fill>
      <patternFill patternType="solid">
        <fgColor rgb="FFFF9933"/>
        <bgColor indexed="64"/>
      </patternFill>
    </fill>
    <fill>
      <patternFill patternType="solid">
        <fgColor rgb="FF00B0F0"/>
        <bgColor indexed="64"/>
      </patternFill>
    </fill>
    <fill>
      <patternFill patternType="solid">
        <fgColor theme="7" tint="0.39997558519241921"/>
        <bgColor indexed="64"/>
      </patternFill>
    </fill>
    <fill>
      <patternFill patternType="solid">
        <fgColor theme="6"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cellStyleXfs>
  <cellXfs count="214">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Alignment="1">
      <alignment vertical="center"/>
    </xf>
    <xf numFmtId="0" fontId="2" fillId="4" borderId="1" xfId="0" applyFont="1" applyFill="1" applyBorder="1"/>
    <xf numFmtId="0" fontId="3" fillId="4" borderId="2" xfId="0" applyFont="1" applyFill="1" applyBorder="1" applyAlignment="1">
      <alignment horizontal="center" vertical="center"/>
    </xf>
    <xf numFmtId="0" fontId="2" fillId="4" borderId="2" xfId="0" applyFont="1" applyFill="1" applyBorder="1"/>
    <xf numFmtId="0" fontId="2" fillId="4" borderId="2" xfId="0" applyFont="1" applyFill="1" applyBorder="1" applyAlignment="1">
      <alignment vertical="center"/>
    </xf>
    <xf numFmtId="0" fontId="2" fillId="4" borderId="3" xfId="0" applyFont="1" applyFill="1" applyBorder="1"/>
    <xf numFmtId="0" fontId="2" fillId="4" borderId="7" xfId="0" applyFont="1" applyFill="1" applyBorder="1"/>
    <xf numFmtId="0" fontId="2" fillId="0" borderId="0" xfId="0" applyFont="1" applyAlignment="1">
      <alignment vertical="center" wrapText="1"/>
    </xf>
    <xf numFmtId="0" fontId="2" fillId="4" borderId="0" xfId="0" applyFont="1" applyFill="1"/>
    <xf numFmtId="164" fontId="2" fillId="4" borderId="8" xfId="1" applyNumberFormat="1" applyFont="1" applyFill="1" applyBorder="1" applyAlignment="1"/>
    <xf numFmtId="164" fontId="2" fillId="0" borderId="9" xfId="1" applyNumberFormat="1" applyFont="1" applyFill="1" applyBorder="1" applyAlignment="1" applyProtection="1">
      <alignment vertical="center"/>
      <protection locked="0"/>
    </xf>
    <xf numFmtId="0" fontId="2" fillId="4" borderId="8" xfId="0" applyFont="1" applyFill="1" applyBorder="1"/>
    <xf numFmtId="0" fontId="2" fillId="4" borderId="4" xfId="0" applyFont="1" applyFill="1" applyBorder="1"/>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0" xfId="0" applyFont="1" applyAlignment="1">
      <alignment horizontal="center" wrapText="1"/>
    </xf>
    <xf numFmtId="0" fontId="2" fillId="4" borderId="4" xfId="0" applyFont="1" applyFill="1" applyBorder="1" applyAlignment="1">
      <alignment horizontal="center" vertical="center" wrapText="1"/>
    </xf>
    <xf numFmtId="164" fontId="2" fillId="4" borderId="5" xfId="1" applyNumberFormat="1" applyFont="1" applyFill="1" applyBorder="1" applyAlignment="1">
      <alignment horizontal="center" vertical="center"/>
    </xf>
    <xf numFmtId="0" fontId="2" fillId="4" borderId="6" xfId="0" applyFont="1" applyFill="1" applyBorder="1"/>
    <xf numFmtId="0" fontId="2" fillId="0" borderId="0" xfId="0" applyFont="1" applyAlignment="1">
      <alignment horizontal="center" vertical="center" wrapText="1"/>
    </xf>
    <xf numFmtId="164" fontId="2" fillId="0" borderId="0" xfId="1" applyNumberFormat="1" applyFont="1" applyFill="1" applyAlignment="1">
      <alignment horizontal="center" vertical="center"/>
    </xf>
    <xf numFmtId="0" fontId="2" fillId="4" borderId="8" xfId="0" applyFont="1" applyFill="1" applyBorder="1" applyAlignment="1">
      <alignment vertical="center"/>
    </xf>
    <xf numFmtId="0" fontId="2" fillId="4" borderId="5" xfId="0" applyFont="1" applyFill="1" applyBorder="1" applyAlignment="1">
      <alignment horizontal="right" vertical="center"/>
    </xf>
    <xf numFmtId="0" fontId="2" fillId="4" borderId="6" xfId="0" applyFont="1" applyFill="1" applyBorder="1" applyAlignment="1">
      <alignment vertical="center"/>
    </xf>
    <xf numFmtId="0" fontId="2" fillId="0" borderId="0" xfId="0" applyFont="1" applyAlignment="1">
      <alignment horizontal="right" vertical="center"/>
    </xf>
    <xf numFmtId="0" fontId="3" fillId="4" borderId="5" xfId="0" applyFont="1" applyFill="1" applyBorder="1" applyAlignment="1">
      <alignment vertical="center"/>
    </xf>
    <xf numFmtId="0" fontId="2" fillId="0" borderId="0" xfId="0" applyFont="1" applyAlignment="1">
      <alignment wrapText="1"/>
    </xf>
    <xf numFmtId="164" fontId="2" fillId="0" borderId="0" xfId="1" applyNumberFormat="1" applyFont="1" applyAlignment="1">
      <alignment horizontal="center" vertical="center" wrapText="1"/>
    </xf>
    <xf numFmtId="0" fontId="6" fillId="0" borderId="0" xfId="0" applyFont="1"/>
    <xf numFmtId="0" fontId="7" fillId="0" borderId="0" xfId="0" applyFont="1"/>
    <xf numFmtId="0" fontId="6" fillId="0" borderId="0" xfId="0" applyFont="1" applyAlignment="1">
      <alignment horizontal="right"/>
    </xf>
    <xf numFmtId="0" fontId="8" fillId="0" borderId="0" xfId="0" applyFont="1" applyAlignment="1">
      <alignment horizontal="center"/>
    </xf>
    <xf numFmtId="0" fontId="8" fillId="0" borderId="0" xfId="0" applyFont="1" applyAlignment="1">
      <alignment vertical="center" wrapText="1"/>
    </xf>
    <xf numFmtId="0" fontId="6" fillId="2" borderId="2" xfId="0" applyFont="1" applyFill="1" applyBorder="1"/>
    <xf numFmtId="0" fontId="6" fillId="2" borderId="2" xfId="0" applyFont="1" applyFill="1" applyBorder="1" applyAlignment="1">
      <alignment horizontal="right"/>
    </xf>
    <xf numFmtId="0" fontId="6" fillId="2" borderId="3" xfId="0" applyFont="1" applyFill="1" applyBorder="1"/>
    <xf numFmtId="0" fontId="8" fillId="0" borderId="0" xfId="0" applyFont="1" applyAlignment="1">
      <alignment vertical="center"/>
    </xf>
    <xf numFmtId="0" fontId="6" fillId="2" borderId="0" xfId="0" applyFont="1" applyFill="1"/>
    <xf numFmtId="0" fontId="6" fillId="2" borderId="8" xfId="0" applyFont="1" applyFill="1" applyBorder="1"/>
    <xf numFmtId="0" fontId="6" fillId="2" borderId="5" xfId="0" applyFont="1" applyFill="1" applyBorder="1"/>
    <xf numFmtId="0" fontId="6" fillId="2" borderId="5" xfId="0" applyFont="1" applyFill="1" applyBorder="1" applyAlignment="1">
      <alignment horizontal="right"/>
    </xf>
    <xf numFmtId="0" fontId="6" fillId="2" borderId="6" xfId="0" applyFont="1" applyFill="1" applyBorder="1"/>
    <xf numFmtId="3" fontId="6" fillId="2" borderId="5" xfId="0" applyNumberFormat="1" applyFont="1" applyFill="1" applyBorder="1" applyAlignment="1">
      <alignment horizontal="right"/>
    </xf>
    <xf numFmtId="14" fontId="6" fillId="2" borderId="5" xfId="0" applyNumberFormat="1" applyFont="1" applyFill="1" applyBorder="1" applyAlignment="1" applyProtection="1">
      <alignment horizontal="right" vertical="center"/>
      <protection locked="0"/>
    </xf>
    <xf numFmtId="14" fontId="6" fillId="0" borderId="0" xfId="0" applyNumberFormat="1" applyFont="1" applyAlignment="1" applyProtection="1">
      <alignment horizontal="right" vertical="center"/>
      <protection locked="0"/>
    </xf>
    <xf numFmtId="0" fontId="10" fillId="0" borderId="0" xfId="0" applyFont="1" applyAlignment="1">
      <alignment vertical="center" wrapText="1"/>
    </xf>
    <xf numFmtId="0" fontId="6" fillId="0" borderId="0" xfId="0" applyFont="1" applyAlignment="1">
      <alignment vertical="center" wrapText="1"/>
    </xf>
    <xf numFmtId="0" fontId="6" fillId="2" borderId="5" xfId="0" applyFont="1" applyFill="1" applyBorder="1" applyAlignment="1">
      <alignment horizontal="right" vertical="center"/>
    </xf>
    <xf numFmtId="0" fontId="8"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center" vertical="center" wrapText="1"/>
    </xf>
    <xf numFmtId="0" fontId="9" fillId="4" borderId="2" xfId="0" applyFont="1" applyFill="1" applyBorder="1" applyAlignment="1">
      <alignment vertical="center"/>
    </xf>
    <xf numFmtId="0" fontId="11" fillId="4" borderId="2" xfId="0" applyFont="1" applyFill="1" applyBorder="1" applyAlignment="1">
      <alignment vertical="center"/>
    </xf>
    <xf numFmtId="0" fontId="6" fillId="4" borderId="3" xfId="0" applyFont="1" applyFill="1" applyBorder="1"/>
    <xf numFmtId="0" fontId="6" fillId="4" borderId="8" xfId="0" applyFont="1" applyFill="1" applyBorder="1"/>
    <xf numFmtId="0" fontId="6" fillId="4" borderId="5" xfId="0" applyFont="1" applyFill="1" applyBorder="1"/>
    <xf numFmtId="0" fontId="6" fillId="4" borderId="6" xfId="0" applyFont="1" applyFill="1" applyBorder="1"/>
    <xf numFmtId="0" fontId="9" fillId="0" borderId="0" xfId="0" applyFont="1" applyAlignment="1">
      <alignment vertical="center"/>
    </xf>
    <xf numFmtId="0" fontId="9" fillId="0" borderId="0" xfId="0" applyFont="1" applyAlignment="1">
      <alignment horizontal="center" vertical="center" wrapText="1"/>
    </xf>
    <xf numFmtId="0" fontId="2" fillId="0" borderId="0" xfId="0" applyFont="1" applyAlignment="1">
      <alignment horizontal="center"/>
    </xf>
    <xf numFmtId="164" fontId="6" fillId="0" borderId="0" xfId="0" applyNumberFormat="1" applyFont="1"/>
    <xf numFmtId="164" fontId="12" fillId="0" borderId="0" xfId="0" applyNumberFormat="1" applyFont="1"/>
    <xf numFmtId="0" fontId="2" fillId="4" borderId="15" xfId="0" applyFont="1" applyFill="1" applyBorder="1"/>
    <xf numFmtId="0" fontId="3" fillId="4" borderId="1" xfId="0" applyFont="1" applyFill="1" applyBorder="1" applyAlignment="1">
      <alignment horizontal="center" vertical="center"/>
    </xf>
    <xf numFmtId="0" fontId="3" fillId="4" borderId="7" xfId="0" applyFont="1" applyFill="1" applyBorder="1" applyAlignment="1">
      <alignment vertical="center"/>
    </xf>
    <xf numFmtId="0" fontId="3" fillId="4" borderId="4" xfId="0" applyFont="1" applyFill="1" applyBorder="1" applyAlignment="1">
      <alignment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3" fillId="0" borderId="0" xfId="0" applyFont="1" applyAlignment="1">
      <alignment vertical="center"/>
    </xf>
    <xf numFmtId="164" fontId="2" fillId="0" borderId="0" xfId="1" applyNumberFormat="1" applyFont="1" applyFill="1" applyAlignment="1">
      <alignment horizontal="center"/>
    </xf>
    <xf numFmtId="0" fontId="2" fillId="4" borderId="4" xfId="0" applyFont="1" applyFill="1" applyBorder="1" applyAlignment="1">
      <alignment horizontal="center" wrapText="1"/>
    </xf>
    <xf numFmtId="0" fontId="2" fillId="4" borderId="5" xfId="0" applyFont="1" applyFill="1" applyBorder="1" applyAlignment="1">
      <alignment horizontal="center" wrapText="1"/>
    </xf>
    <xf numFmtId="0" fontId="2" fillId="3" borderId="0" xfId="0" applyFont="1" applyFill="1"/>
    <xf numFmtId="164" fontId="2" fillId="0" borderId="0" xfId="1"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164" fontId="2" fillId="0" borderId="0" xfId="0" applyNumberFormat="1" applyFont="1" applyAlignment="1">
      <alignment horizontal="center" vertical="center"/>
    </xf>
    <xf numFmtId="164" fontId="2" fillId="0" borderId="0" xfId="0" applyNumberFormat="1" applyFont="1" applyAlignment="1">
      <alignment vertical="center"/>
    </xf>
    <xf numFmtId="165" fontId="5" fillId="6" borderId="0" xfId="2" applyNumberFormat="1" applyFont="1" applyFill="1" applyAlignment="1">
      <alignment horizontal="center" vertical="center"/>
    </xf>
    <xf numFmtId="0" fontId="15" fillId="0" borderId="0" xfId="0" applyFont="1"/>
    <xf numFmtId="0" fontId="9" fillId="0" borderId="9" xfId="0" applyFont="1" applyBorder="1" applyAlignment="1">
      <alignment horizontal="center"/>
    </xf>
    <xf numFmtId="164" fontId="9" fillId="0" borderId="9" xfId="1" applyNumberFormat="1" applyFont="1" applyFill="1" applyBorder="1" applyAlignment="1" applyProtection="1">
      <alignment horizontal="center" vertical="center"/>
      <protection hidden="1"/>
    </xf>
    <xf numFmtId="1" fontId="9" fillId="3" borderId="9" xfId="0" applyNumberFormat="1" applyFont="1" applyFill="1" applyBorder="1" applyAlignment="1" applyProtection="1">
      <alignment horizontal="center" vertical="center"/>
      <protection locked="0"/>
    </xf>
    <xf numFmtId="0" fontId="16" fillId="0" borderId="9" xfId="0" applyFont="1" applyBorder="1" applyAlignment="1">
      <alignment horizontal="center" vertical="center" wrapText="1"/>
    </xf>
    <xf numFmtId="0" fontId="6" fillId="7" borderId="2" xfId="0" applyFont="1" applyFill="1" applyBorder="1" applyAlignment="1">
      <alignment horizontal="right"/>
    </xf>
    <xf numFmtId="1" fontId="9" fillId="7" borderId="0" xfId="0" applyNumberFormat="1" applyFont="1" applyFill="1" applyAlignment="1" applyProtection="1">
      <alignment horizontal="center" vertical="center"/>
      <protection locked="0"/>
    </xf>
    <xf numFmtId="0" fontId="6" fillId="7" borderId="5" xfId="0" applyFont="1" applyFill="1" applyBorder="1" applyAlignment="1">
      <alignment horizontal="right"/>
    </xf>
    <xf numFmtId="0" fontId="16" fillId="7" borderId="0" xfId="0" applyFont="1" applyFill="1" applyAlignment="1">
      <alignment horizontal="center" vertical="center" wrapText="1"/>
    </xf>
    <xf numFmtId="0" fontId="3" fillId="4" borderId="2" xfId="0" applyFont="1" applyFill="1" applyBorder="1" applyAlignment="1">
      <alignment vertical="center"/>
    </xf>
    <xf numFmtId="0" fontId="3" fillId="4" borderId="0" xfId="0" applyFont="1" applyFill="1" applyAlignment="1">
      <alignment vertical="center"/>
    </xf>
    <xf numFmtId="0" fontId="12" fillId="0" borderId="7" xfId="0" applyFont="1" applyBorder="1" applyAlignment="1">
      <alignment vertical="top" wrapText="1"/>
    </xf>
    <xf numFmtId="0" fontId="12" fillId="0" borderId="7" xfId="0" applyFont="1" applyBorder="1" applyAlignment="1">
      <alignment vertical="center" wrapText="1"/>
    </xf>
    <xf numFmtId="0" fontId="3" fillId="4" borderId="2" xfId="0" applyFont="1" applyFill="1" applyBorder="1" applyAlignment="1">
      <alignment vertical="center" wrapText="1"/>
    </xf>
    <xf numFmtId="0" fontId="3" fillId="4" borderId="0" xfId="0" applyFont="1" applyFill="1" applyAlignment="1">
      <alignment vertical="center" wrapText="1"/>
    </xf>
    <xf numFmtId="0" fontId="3" fillId="4" borderId="4" xfId="0" applyFont="1" applyFill="1" applyBorder="1" applyAlignment="1">
      <alignment vertical="center" wrapText="1"/>
    </xf>
    <xf numFmtId="0" fontId="3" fillId="4" borderId="5" xfId="0" applyFont="1" applyFill="1" applyBorder="1" applyAlignment="1">
      <alignment vertical="center" wrapText="1"/>
    </xf>
    <xf numFmtId="164" fontId="9" fillId="0" borderId="9" xfId="1" applyNumberFormat="1" applyFont="1" applyFill="1" applyBorder="1" applyAlignment="1" applyProtection="1">
      <alignment vertical="center"/>
      <protection hidden="1"/>
    </xf>
    <xf numFmtId="0" fontId="18" fillId="0" borderId="0" xfId="0" applyFont="1" applyAlignment="1">
      <alignment vertical="center" wrapText="1"/>
    </xf>
    <xf numFmtId="0" fontId="2" fillId="3" borderId="9" xfId="0" applyFont="1" applyFill="1" applyBorder="1" applyAlignment="1" applyProtection="1">
      <alignment horizontal="center" vertical="center"/>
      <protection locked="0"/>
    </xf>
    <xf numFmtId="0" fontId="19" fillId="0" borderId="0" xfId="0" applyFont="1" applyAlignment="1">
      <alignment horizontal="center" vertical="center" wrapText="1"/>
    </xf>
    <xf numFmtId="0" fontId="6" fillId="0" borderId="0" xfId="0" applyFont="1" applyAlignment="1">
      <alignment vertical="center"/>
    </xf>
    <xf numFmtId="0" fontId="6" fillId="4" borderId="5" xfId="0" applyFont="1" applyFill="1" applyBorder="1" applyAlignment="1">
      <alignment vertical="center"/>
    </xf>
    <xf numFmtId="0" fontId="6" fillId="2" borderId="5" xfId="0" applyFont="1" applyFill="1" applyBorder="1" applyAlignment="1">
      <alignment horizontal="center"/>
    </xf>
    <xf numFmtId="164" fontId="9" fillId="3" borderId="9" xfId="1" applyNumberFormat="1" applyFont="1" applyFill="1" applyBorder="1" applyAlignment="1" applyProtection="1">
      <alignment horizontal="center" vertical="center"/>
      <protection locked="0"/>
    </xf>
    <xf numFmtId="164" fontId="9" fillId="0" borderId="9" xfId="1" applyNumberFormat="1" applyFont="1" applyBorder="1" applyAlignment="1">
      <alignment horizontal="center" vertical="center"/>
    </xf>
    <xf numFmtId="0" fontId="6" fillId="2" borderId="2" xfId="0" applyFont="1" applyFill="1" applyBorder="1" applyAlignment="1">
      <alignment horizontal="center"/>
    </xf>
    <xf numFmtId="14" fontId="6" fillId="2" borderId="5" xfId="0" applyNumberFormat="1" applyFont="1" applyFill="1" applyBorder="1" applyAlignment="1" applyProtection="1">
      <alignment horizontal="center" vertical="center"/>
      <protection locked="0"/>
    </xf>
    <xf numFmtId="0" fontId="21" fillId="0" borderId="0" xfId="0" applyFont="1"/>
    <xf numFmtId="0" fontId="15" fillId="0" borderId="0" xfId="0" applyFont="1" applyAlignment="1">
      <alignment horizontal="left"/>
    </xf>
    <xf numFmtId="164" fontId="15" fillId="0" borderId="0" xfId="1" applyNumberFormat="1" applyFont="1" applyAlignment="1">
      <alignment horizontal="left" vertical="center"/>
    </xf>
    <xf numFmtId="0" fontId="15" fillId="0" borderId="0" xfId="0" applyFont="1" applyAlignment="1">
      <alignment horizontal="right" vertical="center"/>
    </xf>
    <xf numFmtId="0" fontId="15" fillId="0" borderId="0" xfId="0" applyFont="1" applyAlignment="1">
      <alignment vertical="center"/>
    </xf>
    <xf numFmtId="164" fontId="15" fillId="0" borderId="0" xfId="0" applyNumberFormat="1" applyFont="1" applyAlignment="1">
      <alignment vertical="center"/>
    </xf>
    <xf numFmtId="0" fontId="8" fillId="7" borderId="3" xfId="0" applyFont="1" applyFill="1" applyBorder="1" applyAlignment="1">
      <alignment vertical="center" wrapText="1"/>
    </xf>
    <xf numFmtId="0" fontId="8" fillId="7" borderId="8" xfId="0" applyFont="1" applyFill="1" applyBorder="1" applyAlignment="1">
      <alignment vertical="center" wrapText="1"/>
    </xf>
    <xf numFmtId="0" fontId="8" fillId="7" borderId="6" xfId="0" applyFont="1" applyFill="1" applyBorder="1" applyAlignment="1">
      <alignment vertical="center" wrapText="1"/>
    </xf>
    <xf numFmtId="0" fontId="6" fillId="7" borderId="3" xfId="0" applyFont="1" applyFill="1" applyBorder="1" applyAlignment="1">
      <alignment horizontal="right"/>
    </xf>
    <xf numFmtId="0" fontId="16" fillId="7" borderId="8" xfId="0" applyFont="1" applyFill="1" applyBorder="1" applyAlignment="1">
      <alignment horizontal="center" vertical="center" wrapText="1"/>
    </xf>
    <xf numFmtId="0" fontId="6" fillId="2" borderId="6" xfId="0" applyFont="1" applyFill="1" applyBorder="1" applyAlignment="1">
      <alignment horizontal="right" vertical="center"/>
    </xf>
    <xf numFmtId="14" fontId="9" fillId="3" borderId="9" xfId="0" applyNumberFormat="1" applyFont="1" applyFill="1" applyBorder="1" applyAlignment="1" applyProtection="1">
      <alignment horizontal="center" vertical="center"/>
      <protection locked="0"/>
    </xf>
    <xf numFmtId="0" fontId="6" fillId="2" borderId="5" xfId="0" applyFont="1" applyFill="1" applyBorder="1" applyAlignment="1">
      <alignment horizontal="center" vertical="center"/>
    </xf>
    <xf numFmtId="3" fontId="6" fillId="2" borderId="5" xfId="0" applyNumberFormat="1" applyFont="1" applyFill="1" applyBorder="1" applyAlignment="1">
      <alignment horizontal="center"/>
    </xf>
    <xf numFmtId="0" fontId="22" fillId="2" borderId="2" xfId="0" applyFont="1" applyFill="1" applyBorder="1" applyAlignment="1">
      <alignment horizontal="center"/>
    </xf>
    <xf numFmtId="0" fontId="6" fillId="4" borderId="0" xfId="0" applyFont="1" applyFill="1"/>
    <xf numFmtId="0" fontId="26" fillId="4" borderId="2" xfId="0" applyFont="1" applyFill="1" applyBorder="1" applyAlignment="1">
      <alignment horizontal="center" vertical="center"/>
    </xf>
    <xf numFmtId="164" fontId="2" fillId="4" borderId="0" xfId="1" applyNumberFormat="1" applyFont="1" applyFill="1" applyBorder="1" applyAlignment="1" applyProtection="1">
      <alignment vertical="center" wrapText="1"/>
    </xf>
    <xf numFmtId="0" fontId="3" fillId="4" borderId="7" xfId="0" applyFont="1" applyFill="1" applyBorder="1" applyAlignment="1">
      <alignment horizontal="center"/>
    </xf>
    <xf numFmtId="0" fontId="3" fillId="4" borderId="0" xfId="0" applyFont="1" applyFill="1" applyAlignment="1">
      <alignment horizontal="center"/>
    </xf>
    <xf numFmtId="164" fontId="2" fillId="3" borderId="9" xfId="1" applyNumberFormat="1" applyFont="1" applyFill="1" applyBorder="1" applyAlignment="1" applyProtection="1">
      <alignment vertical="center"/>
      <protection locked="0"/>
    </xf>
    <xf numFmtId="0" fontId="3" fillId="0" borderId="0" xfId="0" applyFont="1" applyAlignment="1">
      <alignment vertical="center" wrapText="1"/>
    </xf>
    <xf numFmtId="0" fontId="7" fillId="10" borderId="0" xfId="0" applyFont="1" applyFill="1"/>
    <xf numFmtId="0" fontId="6" fillId="10" borderId="0" xfId="0" applyFont="1" applyFill="1"/>
    <xf numFmtId="0" fontId="6" fillId="10" borderId="0" xfId="0" applyFont="1" applyFill="1" applyAlignment="1">
      <alignment horizontal="center"/>
    </xf>
    <xf numFmtId="0" fontId="8" fillId="10" borderId="0" xfId="0" applyFont="1" applyFill="1" applyAlignment="1">
      <alignment vertical="center" wrapText="1"/>
    </xf>
    <xf numFmtId="0" fontId="8" fillId="10" borderId="0" xfId="0" applyFont="1" applyFill="1" applyAlignment="1">
      <alignment vertical="center"/>
    </xf>
    <xf numFmtId="14" fontId="6" fillId="10" borderId="0" xfId="0" applyNumberFormat="1" applyFont="1" applyFill="1" applyAlignment="1" applyProtection="1">
      <alignment horizontal="center" vertical="center"/>
      <protection locked="0"/>
    </xf>
    <xf numFmtId="14" fontId="6" fillId="10" borderId="0" xfId="0" applyNumberFormat="1" applyFont="1" applyFill="1" applyAlignment="1" applyProtection="1">
      <alignment horizontal="right" vertical="center"/>
      <protection locked="0"/>
    </xf>
    <xf numFmtId="0" fontId="25" fillId="10" borderId="0" xfId="0" applyFont="1" applyFill="1" applyAlignment="1">
      <alignment horizontal="center" vertical="center"/>
    </xf>
    <xf numFmtId="0" fontId="19" fillId="0" borderId="0" xfId="0" applyFont="1" applyAlignment="1">
      <alignment horizontal="center" vertical="center" wrapText="1"/>
    </xf>
    <xf numFmtId="0" fontId="20" fillId="4" borderId="0" xfId="0" applyFont="1" applyFill="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3" fillId="10" borderId="0" xfId="0" applyFont="1" applyFill="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3" borderId="0" xfId="0" applyFont="1" applyFill="1" applyAlignment="1">
      <alignment horizontal="left" vertical="center" wrapText="1"/>
    </xf>
    <xf numFmtId="0" fontId="17" fillId="0" borderId="0" xfId="0" applyFont="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0" xfId="0" applyFont="1" applyFill="1" applyAlignment="1">
      <alignment horizontal="center" vertical="center" wrapText="1"/>
    </xf>
    <xf numFmtId="164" fontId="9" fillId="0" borderId="10" xfId="1" applyNumberFormat="1" applyFont="1" applyFill="1" applyBorder="1" applyAlignment="1" applyProtection="1">
      <alignment horizontal="center" vertical="center"/>
      <protection hidden="1"/>
    </xf>
    <xf numFmtId="164" fontId="9" fillId="0" borderId="12" xfId="1" applyNumberFormat="1" applyFont="1" applyFill="1" applyBorder="1" applyAlignment="1" applyProtection="1">
      <alignment horizontal="center" vertical="center"/>
      <protection hidden="1"/>
    </xf>
    <xf numFmtId="0" fontId="8"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3" fontId="9" fillId="3" borderId="10" xfId="0" applyNumberFormat="1" applyFont="1" applyFill="1" applyBorder="1" applyAlignment="1" applyProtection="1">
      <alignment horizontal="center" vertical="center"/>
      <protection locked="0"/>
    </xf>
    <xf numFmtId="3" fontId="9" fillId="3" borderId="12" xfId="0" applyNumberFormat="1" applyFont="1" applyFill="1" applyBorder="1" applyAlignment="1" applyProtection="1">
      <alignment horizontal="center" vertical="center"/>
      <protection locked="0"/>
    </xf>
    <xf numFmtId="164" fontId="9" fillId="3" borderId="10" xfId="1" applyNumberFormat="1" applyFont="1" applyFill="1" applyBorder="1" applyAlignment="1" applyProtection="1">
      <alignment horizontal="center" vertical="center"/>
      <protection locked="0"/>
    </xf>
    <xf numFmtId="164" fontId="9" fillId="3" borderId="12" xfId="1" applyNumberFormat="1" applyFont="1" applyFill="1" applyBorder="1" applyAlignment="1" applyProtection="1">
      <alignment horizontal="center" vertical="center"/>
      <protection locked="0"/>
    </xf>
    <xf numFmtId="0" fontId="8" fillId="2" borderId="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0" fontId="3" fillId="0" borderId="0" xfId="0" applyFont="1" applyAlignment="1">
      <alignment horizontal="center" vertical="center"/>
    </xf>
    <xf numFmtId="0" fontId="2" fillId="4" borderId="0" xfId="0" applyFont="1" applyFill="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1" fillId="9" borderId="0" xfId="0" applyFont="1" applyFill="1" applyAlignment="1">
      <alignment horizontal="center" vertical="center" wrapText="1"/>
    </xf>
    <xf numFmtId="164" fontId="2" fillId="0" borderId="0" xfId="0" applyNumberFormat="1" applyFont="1" applyAlignment="1">
      <alignment horizontal="center" vertical="center"/>
    </xf>
    <xf numFmtId="0" fontId="2" fillId="0" borderId="0" xfId="0" applyFont="1" applyAlignment="1">
      <alignment horizontal="center" vertical="center"/>
    </xf>
    <xf numFmtId="0" fontId="29" fillId="4" borderId="0" xfId="3" applyFont="1" applyFill="1" applyAlignment="1">
      <alignment horizontal="left" vertical="center" wrapText="1"/>
    </xf>
    <xf numFmtId="0" fontId="29" fillId="4" borderId="0" xfId="3" applyFont="1" applyFill="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165" fontId="5" fillId="6" borderId="0" xfId="2" applyNumberFormat="1" applyFont="1" applyFill="1" applyAlignment="1">
      <alignment horizontal="center" vertical="center"/>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0" fillId="4" borderId="0" xfId="3" applyFont="1" applyFill="1" applyAlignment="1">
      <alignment horizontal="center"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3" fillId="4" borderId="7" xfId="0" applyFont="1" applyFill="1" applyBorder="1" applyAlignment="1">
      <alignment horizontal="center"/>
    </xf>
    <xf numFmtId="0" fontId="3" fillId="4" borderId="0" xfId="0" applyFont="1" applyFill="1" applyAlignment="1">
      <alignment horizontal="center"/>
    </xf>
    <xf numFmtId="164" fontId="2" fillId="0" borderId="0" xfId="1" applyNumberFormat="1" applyFont="1" applyAlignment="1">
      <alignment horizontal="center" vertical="center"/>
    </xf>
    <xf numFmtId="0" fontId="2" fillId="0" borderId="0" xfId="0" applyFont="1" applyAlignment="1">
      <alignment horizontal="center" vertical="center" wrapText="1"/>
    </xf>
    <xf numFmtId="165" fontId="5" fillId="0" borderId="0" xfId="2" applyNumberFormat="1" applyFont="1" applyFill="1" applyAlignment="1">
      <alignment horizontal="center" vertical="center"/>
    </xf>
    <xf numFmtId="0" fontId="20" fillId="8" borderId="0" xfId="0" applyFont="1" applyFill="1" applyAlignment="1">
      <alignment horizontal="center" vertical="center" wrapText="1"/>
    </xf>
    <xf numFmtId="0" fontId="23" fillId="3" borderId="3"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6" xfId="0" applyFont="1" applyFill="1" applyBorder="1" applyAlignment="1">
      <alignment horizontal="center" vertical="center" wrapText="1"/>
    </xf>
  </cellXfs>
  <cellStyles count="4">
    <cellStyle name="Hipervínculo" xfId="3" builtinId="8"/>
    <cellStyle name="Moneda" xfId="1" builtinId="4"/>
    <cellStyle name="Normal" xfId="0" builtinId="0"/>
    <cellStyle name="Porcentaje" xfId="2" builtinId="5"/>
  </cellStyles>
  <dxfs count="8">
    <dxf>
      <fill>
        <patternFill>
          <bgColor rgb="FFFF0000"/>
        </patternFill>
      </fill>
    </dxf>
    <dxf>
      <fill>
        <patternFill>
          <bgColor rgb="FF00B050"/>
        </patternFill>
      </fill>
    </dxf>
    <dxf>
      <fill>
        <patternFill patternType="none">
          <bgColor auto="1"/>
        </patternFill>
      </fill>
    </dxf>
    <dxf>
      <fill>
        <patternFill>
          <bgColor rgb="FFFF0000"/>
        </patternFill>
      </fill>
    </dxf>
    <dxf>
      <fill>
        <patternFill>
          <bgColor rgb="FFFF0000"/>
        </patternFill>
      </fill>
    </dxf>
    <dxf>
      <fill>
        <patternFill>
          <bgColor rgb="FF00B050"/>
        </patternFill>
      </fill>
    </dxf>
    <dxf>
      <fill>
        <patternFill patternType="none">
          <bgColor auto="1"/>
        </patternFill>
      </fill>
    </dxf>
    <dxf>
      <fill>
        <patternFill>
          <bgColor rgb="FFFF0000"/>
        </patternFill>
      </fill>
    </dxf>
  </dxfs>
  <tableStyles count="0" defaultTableStyle="TableStyleMedium2" defaultPivotStyle="PivotStyleLight16"/>
  <colors>
    <mruColors>
      <color rgb="FFFF9900"/>
      <color rgb="FFFFCC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Franklin Gothic Book" panose="020B0503020102020204" pitchFamily="34" charset="0"/>
                <a:ea typeface="+mn-ea"/>
                <a:cs typeface="+mn-cs"/>
              </a:defRPr>
            </a:pPr>
            <a:r>
              <a:rPr lang="es-CO" sz="1600" b="1"/>
              <a:t>Avance en tu plan de ahorro para</a:t>
            </a:r>
            <a:r>
              <a:rPr lang="es-CO" sz="1600" b="1" baseline="0"/>
              <a:t> educación</a:t>
            </a:r>
          </a:p>
          <a:p>
            <a:pPr>
              <a:defRPr sz="1600" b="1"/>
            </a:pPr>
            <a:r>
              <a:rPr lang="es-CO" sz="900" b="0" baseline="0"/>
              <a:t>Diligencia todos los datos del plan de ahorro para visualizar tu avance.</a:t>
            </a:r>
            <a:endParaRPr lang="es-CO" sz="900" b="0"/>
          </a:p>
        </c:rich>
      </c:tx>
      <c:layout>
        <c:manualLayout>
          <c:xMode val="edge"/>
          <c:yMode val="edge"/>
          <c:x val="0.17130498564302687"/>
          <c:y val="2.9444518721226869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Franklin Gothic Book" panose="020B0503020102020204" pitchFamily="34" charset="0"/>
              <a:ea typeface="+mn-ea"/>
              <a:cs typeface="+mn-cs"/>
            </a:defRPr>
          </a:pPr>
          <a:endParaRPr lang="es-CO"/>
        </a:p>
      </c:txPr>
    </c:title>
    <c:autoTitleDeleted val="0"/>
    <c:plotArea>
      <c:layout>
        <c:manualLayout>
          <c:layoutTarget val="inner"/>
          <c:xMode val="edge"/>
          <c:yMode val="edge"/>
          <c:x val="0.41620591021815961"/>
          <c:y val="0.2375027899659479"/>
          <c:w val="0.50993302863809198"/>
          <c:h val="0.66200079917776755"/>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1-1EAA-4087-9048-77A02DD1AB97}"/>
              </c:ext>
            </c:extLst>
          </c:dPt>
          <c:dPt>
            <c:idx val="1"/>
            <c:invertIfNegative val="0"/>
            <c:bubble3D val="0"/>
            <c:spPr>
              <a:solidFill>
                <a:srgbClr val="FF9933"/>
              </a:solidFill>
              <a:ln>
                <a:noFill/>
              </a:ln>
              <a:effectLst/>
            </c:spPr>
            <c:extLst>
              <c:ext xmlns:c16="http://schemas.microsoft.com/office/drawing/2014/chart" uri="{C3380CC4-5D6E-409C-BE32-E72D297353CC}">
                <c16:uniqueId val="{00000003-1EAA-4087-9048-77A02DD1AB97}"/>
              </c:ext>
            </c:extLst>
          </c:dPt>
          <c:dPt>
            <c:idx val="3"/>
            <c:invertIfNegative val="0"/>
            <c:bubble3D val="0"/>
            <c:spPr>
              <a:solidFill>
                <a:srgbClr val="FFCC00"/>
              </a:solidFill>
              <a:ln>
                <a:noFill/>
              </a:ln>
              <a:effectLst/>
            </c:spPr>
            <c:extLst>
              <c:ext xmlns:c16="http://schemas.microsoft.com/office/drawing/2014/chart" uri="{C3380CC4-5D6E-409C-BE32-E72D297353CC}">
                <c16:uniqueId val="{00000005-0BDC-48FA-8E96-F9015803C150}"/>
              </c:ext>
            </c:extLst>
          </c:dPt>
          <c:dLbls>
            <c:dLbl>
              <c:idx val="1"/>
              <c:layout>
                <c:manualLayout>
                  <c:x val="4.8684394060435447E-2"/>
                  <c:y val="-4.91266101053050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AA-4087-9048-77A02DD1AB97}"/>
                </c:ext>
              </c:extLst>
            </c:dLbl>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Franklin Gothic Book" panose="020B0503020102020204" pitchFamily="34" charset="0"/>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'P4. Educación - Empleados'!$Q$3:$Q$6</c:f>
              <c:strCache>
                <c:ptCount val="4"/>
                <c:pt idx="0">
                  <c:v>Valor que falta para cumplir la meta:</c:v>
                </c:pt>
                <c:pt idx="1">
                  <c:v>Ahorro de cesantías hasta la fecha:</c:v>
                </c:pt>
                <c:pt idx="2">
                  <c:v>Ahorro adicional a las Cesantías</c:v>
                </c:pt>
                <c:pt idx="3">
                  <c:v>Valor total de la meta de educación: </c:v>
                </c:pt>
              </c:strCache>
            </c:strRef>
          </c:cat>
          <c:val>
            <c:numRef>
              <c:f>'P4. Educación - Empleados'!$R$3:$R$6</c:f>
              <c:numCache>
                <c:formatCode>_-"$"\ * #,##0_-;\-"$"\ * #,##0_-;_-"$"\ * "-"??_-;_-@_-</c:formatCode>
                <c:ptCount val="4"/>
                <c:pt idx="0">
                  <c:v>71812800</c:v>
                </c:pt>
                <c:pt idx="1">
                  <c:v>8187200</c:v>
                </c:pt>
                <c:pt idx="2" formatCode="General">
                  <c:v>0</c:v>
                </c:pt>
                <c:pt idx="3">
                  <c:v>80000000</c:v>
                </c:pt>
              </c:numCache>
            </c:numRef>
          </c:val>
          <c:extLst>
            <c:ext xmlns:c16="http://schemas.microsoft.com/office/drawing/2014/chart" uri="{C3380CC4-5D6E-409C-BE32-E72D297353CC}">
              <c16:uniqueId val="{00000006-1EAA-4087-9048-77A02DD1AB97}"/>
            </c:ext>
          </c:extLst>
        </c:ser>
        <c:dLbls>
          <c:showLegendKey val="0"/>
          <c:showVal val="0"/>
          <c:showCatName val="0"/>
          <c:showSerName val="0"/>
          <c:showPercent val="0"/>
          <c:showBubbleSize val="0"/>
        </c:dLbls>
        <c:gapWidth val="182"/>
        <c:axId val="370151520"/>
        <c:axId val="284893200"/>
      </c:barChart>
      <c:catAx>
        <c:axId val="370151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Franklin Gothic Book" panose="020B0503020102020204" pitchFamily="34" charset="0"/>
                <a:ea typeface="+mn-ea"/>
                <a:cs typeface="+mn-cs"/>
              </a:defRPr>
            </a:pPr>
            <a:endParaRPr lang="es-CO"/>
          </a:p>
        </c:txPr>
        <c:crossAx val="284893200"/>
        <c:crosses val="autoZero"/>
        <c:auto val="1"/>
        <c:lblAlgn val="ctr"/>
        <c:lblOffset val="100"/>
        <c:noMultiLvlLbl val="0"/>
      </c:catAx>
      <c:valAx>
        <c:axId val="284893200"/>
        <c:scaling>
          <c:orientation val="minMax"/>
        </c:scaling>
        <c:delete val="0"/>
        <c:axPos val="b"/>
        <c:numFmt formatCode="_-&quot;$&quot;\ * #,##0_-;\-&quot;$&quot;\ * #,##0_-;_-&quot;$&quot;\ *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anklin Gothic Book" panose="020B0503020102020204" pitchFamily="34" charset="0"/>
                <a:ea typeface="+mn-ea"/>
                <a:cs typeface="+mn-cs"/>
              </a:defRPr>
            </a:pPr>
            <a:endParaRPr lang="es-CO"/>
          </a:p>
        </c:txPr>
        <c:crossAx val="370151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solidFill>
            <a:sysClr val="windowText" lastClr="000000"/>
          </a:solidFill>
          <a:latin typeface="Franklin Gothic Book" panose="020B05030201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Franklin Gothic Book" panose="020B0503020102020204" pitchFamily="34" charset="0"/>
                <a:ea typeface="+mn-ea"/>
                <a:cs typeface="+mn-cs"/>
              </a:defRPr>
            </a:pPr>
            <a:r>
              <a:rPr lang="es-CO" sz="1600" b="1"/>
              <a:t>Avance en tu plan de ahorro para vivienda</a:t>
            </a:r>
          </a:p>
          <a:p>
            <a:pPr>
              <a:defRPr/>
            </a:pPr>
            <a:r>
              <a:rPr lang="es-CO" sz="900"/>
              <a:t>Diligencia todos los datos del plan de ahorro para visualizar tu avance.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Franklin Gothic Book" panose="020B0503020102020204" pitchFamily="34" charset="0"/>
              <a:ea typeface="+mn-ea"/>
              <a:cs typeface="+mn-cs"/>
            </a:defRPr>
          </a:pPr>
          <a:endParaRPr lang="es-CO"/>
        </a:p>
      </c:txPr>
    </c:title>
    <c:autoTitleDeleted val="0"/>
    <c:plotArea>
      <c:layout>
        <c:manualLayout>
          <c:layoutTarget val="inner"/>
          <c:xMode val="edge"/>
          <c:yMode val="edge"/>
          <c:x val="0.38943967898414417"/>
          <c:y val="0.2238196267133275"/>
          <c:w val="0.5335866428241175"/>
          <c:h val="0.68147382618839314"/>
        </c:manualLayout>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1-8D15-4AFE-9998-09FF2F42B370}"/>
              </c:ext>
            </c:extLst>
          </c:dPt>
          <c:dPt>
            <c:idx val="2"/>
            <c:invertIfNegative val="0"/>
            <c:bubble3D val="0"/>
            <c:spPr>
              <a:solidFill>
                <a:srgbClr val="FF9933"/>
              </a:solidFill>
              <a:ln>
                <a:noFill/>
              </a:ln>
              <a:effectLst/>
            </c:spPr>
            <c:extLst>
              <c:ext xmlns:c16="http://schemas.microsoft.com/office/drawing/2014/chart" uri="{C3380CC4-5D6E-409C-BE32-E72D297353CC}">
                <c16:uniqueId val="{00000005-8D15-4AFE-9998-09FF2F42B370}"/>
              </c:ext>
            </c:extLst>
          </c:dPt>
          <c:dPt>
            <c:idx val="3"/>
            <c:invertIfNegative val="0"/>
            <c:bubble3D val="0"/>
            <c:spPr>
              <a:solidFill>
                <a:srgbClr val="FFCC00"/>
              </a:solidFill>
              <a:ln>
                <a:noFill/>
              </a:ln>
              <a:effectLst/>
            </c:spPr>
            <c:extLst>
              <c:ext xmlns:c16="http://schemas.microsoft.com/office/drawing/2014/chart" uri="{C3380CC4-5D6E-409C-BE32-E72D297353CC}">
                <c16:uniqueId val="{00000005-0F7E-4560-B141-05633206783D}"/>
              </c:ext>
            </c:extLst>
          </c:dPt>
          <c:dLbls>
            <c:dLbl>
              <c:idx val="1"/>
              <c:layout>
                <c:manualLayout>
                  <c:x val="7.190797427247228E-2"/>
                  <c:y val="-1.2899894296502258E-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15-4AFE-9998-09FF2F42B370}"/>
                </c:ext>
              </c:extLst>
            </c:dLbl>
            <c:dLbl>
              <c:idx val="2"/>
              <c:layout>
                <c:manualLayout>
                  <c:x val="-6.1312930641969198E-3"/>
                  <c:y val="-8.4875562720133283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D15-4AFE-9998-09FF2F42B370}"/>
                </c:ext>
              </c:extLst>
            </c:dLbl>
            <c:spPr>
              <a:noFill/>
              <a:ln>
                <a:noFill/>
              </a:ln>
              <a:effectLst/>
            </c:spPr>
            <c:txPr>
              <a:bodyPr rot="0" spcFirstLastPara="1" vertOverflow="ellipsis" vert="horz" wrap="square" anchor="ctr" anchorCtr="1"/>
              <a:lstStyle/>
              <a:p>
                <a:pPr>
                  <a:defRPr sz="800" b="1" i="0" u="none" strike="noStrike" kern="1200" baseline="0">
                    <a:solidFill>
                      <a:sysClr val="windowText" lastClr="000000"/>
                    </a:solidFill>
                    <a:latin typeface="Franklin Gothic Book" panose="020B0503020102020204" pitchFamily="34" charset="0"/>
                    <a:ea typeface="+mn-ea"/>
                    <a:cs typeface="+mn-cs"/>
                  </a:defRPr>
                </a:pPr>
                <a:endParaRPr lang="es-C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'P5. Vivienda - empleados'!$M$5:$M$8</c:f>
              <c:strCache>
                <c:ptCount val="4"/>
                <c:pt idx="0">
                  <c:v>Valor que falta para cumplir el precio de la vivienda:</c:v>
                </c:pt>
                <c:pt idx="1">
                  <c:v>Valor que falta para cumplir la cuota inicial:</c:v>
                </c:pt>
                <c:pt idx="2">
                  <c:v>Ahorro de cesantías hasta la fecha:</c:v>
                </c:pt>
                <c:pt idx="3">
                  <c:v>Valor total de la meta de vivienda: </c:v>
                </c:pt>
              </c:strCache>
            </c:strRef>
          </c:cat>
          <c:val>
            <c:numRef>
              <c:f>'P5. Vivienda - empleados'!$N$5:$N$8</c:f>
              <c:numCache>
                <c:formatCode>_-"$"\ * #,##0_-;\-"$"\ * #,##0_-;_-"$"\ * "-"??_-;_-@_-</c:formatCode>
                <c:ptCount val="4"/>
                <c:pt idx="0">
                  <c:v>112000000</c:v>
                </c:pt>
                <c:pt idx="1">
                  <c:v>28000000</c:v>
                </c:pt>
                <c:pt idx="2">
                  <c:v>8000000</c:v>
                </c:pt>
                <c:pt idx="3">
                  <c:v>120000000</c:v>
                </c:pt>
              </c:numCache>
            </c:numRef>
          </c:val>
          <c:extLst>
            <c:ext xmlns:c16="http://schemas.microsoft.com/office/drawing/2014/chart" uri="{C3380CC4-5D6E-409C-BE32-E72D297353CC}">
              <c16:uniqueId val="{00000006-8D15-4AFE-9998-09FF2F42B370}"/>
            </c:ext>
          </c:extLst>
        </c:ser>
        <c:dLbls>
          <c:showLegendKey val="0"/>
          <c:showVal val="0"/>
          <c:showCatName val="0"/>
          <c:showSerName val="0"/>
          <c:showPercent val="0"/>
          <c:showBubbleSize val="0"/>
        </c:dLbls>
        <c:gapWidth val="182"/>
        <c:axId val="370163520"/>
        <c:axId val="844935744"/>
      </c:barChart>
      <c:catAx>
        <c:axId val="3701635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Franklin Gothic Book" panose="020B0503020102020204" pitchFamily="34" charset="0"/>
                <a:ea typeface="+mn-ea"/>
                <a:cs typeface="+mn-cs"/>
              </a:defRPr>
            </a:pPr>
            <a:endParaRPr lang="es-CO"/>
          </a:p>
        </c:txPr>
        <c:crossAx val="844935744"/>
        <c:crosses val="autoZero"/>
        <c:auto val="1"/>
        <c:lblAlgn val="ctr"/>
        <c:lblOffset val="100"/>
        <c:noMultiLvlLbl val="0"/>
      </c:catAx>
      <c:valAx>
        <c:axId val="844935744"/>
        <c:scaling>
          <c:orientation val="minMax"/>
          <c:max val="250000000"/>
          <c:min val="0"/>
        </c:scaling>
        <c:delete val="0"/>
        <c:axPos val="b"/>
        <c:numFmt formatCode="_-&quot;$&quot;\ * #,##0_-;\-&quot;$&quot;\ * #,##0_-;_-&quot;$&quot;\ *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anklin Gothic Book" panose="020B0503020102020204" pitchFamily="34" charset="0"/>
                <a:ea typeface="+mn-ea"/>
                <a:cs typeface="+mn-cs"/>
              </a:defRPr>
            </a:pPr>
            <a:endParaRPr lang="es-CO"/>
          </a:p>
        </c:txPr>
        <c:crossAx val="370163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latin typeface="Franklin Gothic Book" panose="020B05030201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hyperlink" Target="#'Paso 2. Empleados por d&#237;as'!A1"/><Relationship Id="rId4" Type="http://schemas.openxmlformats.org/officeDocument/2006/relationships/hyperlink" Target="#'Paso 2. Empleados t. completo'!A1"/></Relationships>
</file>

<file path=xl/drawings/_rels/drawing2.xml.rels><?xml version="1.0" encoding="UTF-8" standalone="yes"?>
<Relationships xmlns="http://schemas.openxmlformats.org/package/2006/relationships"><Relationship Id="rId8" Type="http://schemas.openxmlformats.org/officeDocument/2006/relationships/image" Target="../media/image7.svg"/><Relationship Id="rId13" Type="http://schemas.openxmlformats.org/officeDocument/2006/relationships/image" Target="../media/image12.png"/><Relationship Id="rId3" Type="http://schemas.openxmlformats.org/officeDocument/2006/relationships/hyperlink" Target="#'P4. Educaci&#243;n - Empleados'!A1"/><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hyperlink" Target="#'P3. Calculadora - empleados'!A1"/><Relationship Id="rId1" Type="http://schemas.openxmlformats.org/officeDocument/2006/relationships/image" Target="../media/image1.jpe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jpeg"/><Relationship Id="rId10" Type="http://schemas.openxmlformats.org/officeDocument/2006/relationships/image" Target="../media/image9.svg"/><Relationship Id="rId4" Type="http://schemas.openxmlformats.org/officeDocument/2006/relationships/hyperlink" Target="#'P5. Vivienda - empleados'!A1"/><Relationship Id="rId9" Type="http://schemas.openxmlformats.org/officeDocument/2006/relationships/image" Target="../media/image8.png"/><Relationship Id="rId14" Type="http://schemas.openxmlformats.org/officeDocument/2006/relationships/image" Target="../media/image13.svg"/></Relationships>
</file>

<file path=xl/drawings/_rels/drawing3.xml.rels><?xml version="1.0" encoding="UTF-8" standalone="yes"?>
<Relationships xmlns="http://schemas.openxmlformats.org/package/2006/relationships"><Relationship Id="rId8" Type="http://schemas.openxmlformats.org/officeDocument/2006/relationships/hyperlink" Target="#'Paso 2. Empleados t. completo'!A1"/><Relationship Id="rId3" Type="http://schemas.openxmlformats.org/officeDocument/2006/relationships/hyperlink" Target="#'Vivienda Empleados'!A1"/><Relationship Id="rId7" Type="http://schemas.openxmlformats.org/officeDocument/2006/relationships/hyperlink" Target="#'P5. Vivienda - empleados'!A1"/><Relationship Id="rId2" Type="http://schemas.openxmlformats.org/officeDocument/2006/relationships/image" Target="../media/image1.jpeg"/><Relationship Id="rId1" Type="http://schemas.openxmlformats.org/officeDocument/2006/relationships/image" Target="../media/image4.jpeg"/><Relationship Id="rId6" Type="http://schemas.openxmlformats.org/officeDocument/2006/relationships/hyperlink" Target="#'P4. Educaci&#243;n - Empleados'!A1"/><Relationship Id="rId5" Type="http://schemas.openxmlformats.org/officeDocument/2006/relationships/image" Target="../media/image14.png"/><Relationship Id="rId10" Type="http://schemas.openxmlformats.org/officeDocument/2006/relationships/image" Target="../media/image16.png"/><Relationship Id="rId4" Type="http://schemas.openxmlformats.org/officeDocument/2006/relationships/hyperlink" Target="https://transacciones.porvenir.com.co/Personas/Paginas/default.aspx" TargetMode="External"/><Relationship Id="rId9" Type="http://schemas.openxmlformats.org/officeDocument/2006/relationships/image" Target="../media/image15.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porvenir.com.co/web/personas/cifras-e-informacion-general-de-cesantias" TargetMode="External"/><Relationship Id="rId7" Type="http://schemas.openxmlformats.org/officeDocument/2006/relationships/image" Target="../media/image18.png"/><Relationship Id="rId2" Type="http://schemas.openxmlformats.org/officeDocument/2006/relationships/chart" Target="../charts/chart1.xml"/><Relationship Id="rId1" Type="http://schemas.openxmlformats.org/officeDocument/2006/relationships/image" Target="../media/image4.jpeg"/><Relationship Id="rId6" Type="http://schemas.openxmlformats.org/officeDocument/2006/relationships/hyperlink" Target="#'Conoce la herramienta. Paso 1'!A1"/><Relationship Id="rId5" Type="http://schemas.openxmlformats.org/officeDocument/2006/relationships/image" Target="../media/image17.png"/><Relationship Id="rId4" Type="http://schemas.openxmlformats.org/officeDocument/2006/relationships/hyperlink" Target="#'P5. Vivienda - empleados'!A1"/></Relationships>
</file>

<file path=xl/drawings/_rels/drawing5.xml.rels><?xml version="1.0" encoding="UTF-8" standalone="yes"?>
<Relationships xmlns="http://schemas.openxmlformats.org/package/2006/relationships"><Relationship Id="rId3" Type="http://schemas.openxmlformats.org/officeDocument/2006/relationships/hyperlink" Target="https://www.porvenir.com.co/web/personas/cifras-e-informacion-general-de-cesantias" TargetMode="External"/><Relationship Id="rId2" Type="http://schemas.openxmlformats.org/officeDocument/2006/relationships/chart" Target="../charts/chart2.xml"/><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8" Type="http://schemas.openxmlformats.org/officeDocument/2006/relationships/image" Target="../media/image7.svg"/><Relationship Id="rId13" Type="http://schemas.openxmlformats.org/officeDocument/2006/relationships/image" Target="../media/image12.png"/><Relationship Id="rId3" Type="http://schemas.openxmlformats.org/officeDocument/2006/relationships/hyperlink" Target="#'P4. Educaci&#243;n - Empleados'!A1"/><Relationship Id="rId7" Type="http://schemas.openxmlformats.org/officeDocument/2006/relationships/image" Target="../media/image6.png"/><Relationship Id="rId12" Type="http://schemas.openxmlformats.org/officeDocument/2006/relationships/image" Target="../media/image11.svg"/><Relationship Id="rId2" Type="http://schemas.openxmlformats.org/officeDocument/2006/relationships/hyperlink" Target="#'P3. Calculadora- E. por d&#237;as'!A1"/><Relationship Id="rId1" Type="http://schemas.openxmlformats.org/officeDocument/2006/relationships/image" Target="../media/image1.jpeg"/><Relationship Id="rId6" Type="http://schemas.openxmlformats.org/officeDocument/2006/relationships/image" Target="../media/image5.png"/><Relationship Id="rId11" Type="http://schemas.openxmlformats.org/officeDocument/2006/relationships/image" Target="../media/image10.png"/><Relationship Id="rId5" Type="http://schemas.openxmlformats.org/officeDocument/2006/relationships/image" Target="../media/image4.jpeg"/><Relationship Id="rId10" Type="http://schemas.openxmlformats.org/officeDocument/2006/relationships/image" Target="../media/image9.svg"/><Relationship Id="rId4" Type="http://schemas.openxmlformats.org/officeDocument/2006/relationships/hyperlink" Target="#'P5. Vivienda - empleados'!A1"/><Relationship Id="rId9" Type="http://schemas.openxmlformats.org/officeDocument/2006/relationships/image" Target="../media/image8.png"/><Relationship Id="rId14" Type="http://schemas.openxmlformats.org/officeDocument/2006/relationships/image" Target="../media/image13.svg"/></Relationships>
</file>

<file path=xl/drawings/_rels/drawing7.xml.rels><?xml version="1.0" encoding="UTF-8" standalone="yes"?>
<Relationships xmlns="http://schemas.openxmlformats.org/package/2006/relationships"><Relationship Id="rId8" Type="http://schemas.openxmlformats.org/officeDocument/2006/relationships/hyperlink" Target="#'Paso 2. Empleados por d&#237;as'!A1"/><Relationship Id="rId3" Type="http://schemas.openxmlformats.org/officeDocument/2006/relationships/hyperlink" Target="#'Vivienda Empleados'!A1"/><Relationship Id="rId7" Type="http://schemas.openxmlformats.org/officeDocument/2006/relationships/hyperlink" Target="#'P4. Vivienda - E. por d&#237;as'!A1"/><Relationship Id="rId2" Type="http://schemas.openxmlformats.org/officeDocument/2006/relationships/image" Target="../media/image1.jpeg"/><Relationship Id="rId1" Type="http://schemas.openxmlformats.org/officeDocument/2006/relationships/image" Target="../media/image4.jpeg"/><Relationship Id="rId6" Type="http://schemas.openxmlformats.org/officeDocument/2006/relationships/hyperlink" Target="#'P4. Educaci&#243;n - E. por d&#237;as'!A1"/><Relationship Id="rId5" Type="http://schemas.openxmlformats.org/officeDocument/2006/relationships/image" Target="../media/image14.png"/><Relationship Id="rId10" Type="http://schemas.openxmlformats.org/officeDocument/2006/relationships/image" Target="../media/image19.png"/><Relationship Id="rId4" Type="http://schemas.openxmlformats.org/officeDocument/2006/relationships/hyperlink" Target="https://transacciones.porvenir.com.co/Personas/Paginas/default.aspx" TargetMode="External"/><Relationship Id="rId9"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12700</xdr:rowOff>
    </xdr:from>
    <xdr:to>
      <xdr:col>9</xdr:col>
      <xdr:colOff>625848</xdr:colOff>
      <xdr:row>2</xdr:row>
      <xdr:rowOff>173807</xdr:rowOff>
    </xdr:to>
    <xdr:pic>
      <xdr:nvPicPr>
        <xdr:cNvPr id="2" name="Imagen 1">
          <a:extLst>
            <a:ext uri="{FF2B5EF4-FFF2-40B4-BE49-F238E27FC236}">
              <a16:creationId xmlns:a16="http://schemas.microsoft.com/office/drawing/2014/main" id="{A05C0C0C-7B92-4369-A5DC-7B52AC924F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196850"/>
          <a:ext cx="6721848" cy="351607"/>
        </a:xfrm>
        <a:prstGeom prst="rect">
          <a:avLst/>
        </a:prstGeom>
      </xdr:spPr>
    </xdr:pic>
    <xdr:clientData/>
  </xdr:twoCellAnchor>
  <xdr:twoCellAnchor editAs="oneCell">
    <xdr:from>
      <xdr:col>2</xdr:col>
      <xdr:colOff>123750</xdr:colOff>
      <xdr:row>13</xdr:row>
      <xdr:rowOff>66600</xdr:rowOff>
    </xdr:from>
    <xdr:to>
      <xdr:col>2</xdr:col>
      <xdr:colOff>583350</xdr:colOff>
      <xdr:row>15</xdr:row>
      <xdr:rowOff>145200</xdr:rowOff>
    </xdr:to>
    <xdr:pic>
      <xdr:nvPicPr>
        <xdr:cNvPr id="18" name="Gráfico 17" descr="Insignia 1 con relleno sólido">
          <a:extLst>
            <a:ext uri="{FF2B5EF4-FFF2-40B4-BE49-F238E27FC236}">
              <a16:creationId xmlns:a16="http://schemas.microsoft.com/office/drawing/2014/main" id="{451C30B5-12BA-78B4-2FAB-1C81A25AAC5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647750" y="2327200"/>
          <a:ext cx="459600" cy="459600"/>
        </a:xfrm>
        <a:prstGeom prst="rect">
          <a:avLst/>
        </a:prstGeom>
      </xdr:spPr>
    </xdr:pic>
    <xdr:clientData/>
  </xdr:twoCellAnchor>
  <xdr:twoCellAnchor>
    <xdr:from>
      <xdr:col>2</xdr:col>
      <xdr:colOff>552450</xdr:colOff>
      <xdr:row>13</xdr:row>
      <xdr:rowOff>6350</xdr:rowOff>
    </xdr:from>
    <xdr:to>
      <xdr:col>8</xdr:col>
      <xdr:colOff>666750</xdr:colOff>
      <xdr:row>16</xdr:row>
      <xdr:rowOff>6350</xdr:rowOff>
    </xdr:to>
    <xdr:sp macro="" textlink="">
      <xdr:nvSpPr>
        <xdr:cNvPr id="19" name="CuadroTexto 18">
          <a:extLst>
            <a:ext uri="{FF2B5EF4-FFF2-40B4-BE49-F238E27FC236}">
              <a16:creationId xmlns:a16="http://schemas.microsoft.com/office/drawing/2014/main" id="{139D1975-1B9E-4D59-824A-D0B27E4C2A74}"/>
            </a:ext>
          </a:extLst>
        </xdr:cNvPr>
        <xdr:cNvSpPr txBox="1"/>
      </xdr:nvSpPr>
      <xdr:spPr>
        <a:xfrm>
          <a:off x="2076450" y="2266950"/>
          <a:ext cx="4686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000" baseline="0">
              <a:latin typeface="Franklin Gothic Book" panose="020B0503020102020204" pitchFamily="34" charset="0"/>
            </a:rPr>
            <a:t>Haz clic sobre el botón::</a:t>
          </a:r>
        </a:p>
        <a:p>
          <a:pPr algn="l"/>
          <a:r>
            <a:rPr lang="es-CO" sz="1000" baseline="0">
              <a:latin typeface="Franklin Gothic Book" panose="020B0503020102020204" pitchFamily="34" charset="0"/>
            </a:rPr>
            <a:t>*Amarillo si trabajas a tiempo completo</a:t>
          </a:r>
        </a:p>
        <a:p>
          <a:pPr algn="l"/>
          <a:r>
            <a:rPr lang="es-CO" sz="1000" baseline="0">
              <a:latin typeface="Franklin Gothic Book" panose="020B0503020102020204" pitchFamily="34" charset="0"/>
            </a:rPr>
            <a:t>*Azul si trabajas por días</a:t>
          </a:r>
        </a:p>
      </xdr:txBody>
    </xdr:sp>
    <xdr:clientData/>
  </xdr:twoCellAnchor>
  <xdr:twoCellAnchor>
    <xdr:from>
      <xdr:col>1</xdr:col>
      <xdr:colOff>654050</xdr:colOff>
      <xdr:row>17</xdr:row>
      <xdr:rowOff>171450</xdr:rowOff>
    </xdr:from>
    <xdr:to>
      <xdr:col>5</xdr:col>
      <xdr:colOff>6350</xdr:colOff>
      <xdr:row>22</xdr:row>
      <xdr:rowOff>69850</xdr:rowOff>
    </xdr:to>
    <xdr:sp macro="" textlink="">
      <xdr:nvSpPr>
        <xdr:cNvPr id="20" name="Rectángulo: esquinas redondeadas 19">
          <a:hlinkClick xmlns:r="http://schemas.openxmlformats.org/officeDocument/2006/relationships" r:id="rId4"/>
          <a:extLst>
            <a:ext uri="{FF2B5EF4-FFF2-40B4-BE49-F238E27FC236}">
              <a16:creationId xmlns:a16="http://schemas.microsoft.com/office/drawing/2014/main" id="{9A79A339-CFAE-700A-2CD5-27F55A1D3929}"/>
            </a:ext>
          </a:extLst>
        </xdr:cNvPr>
        <xdr:cNvSpPr/>
      </xdr:nvSpPr>
      <xdr:spPr>
        <a:xfrm>
          <a:off x="1416050" y="3194050"/>
          <a:ext cx="2400300" cy="850900"/>
        </a:xfrm>
        <a:prstGeom prst="roundRect">
          <a:avLst/>
        </a:prstGeom>
        <a:solidFill>
          <a:srgbClr val="FFCC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chemeClr val="bg1"/>
              </a:solidFill>
              <a:latin typeface="Franklin Gothic Book" panose="020B0503020102020204" pitchFamily="34" charset="0"/>
            </a:rPr>
            <a:t>Empleado a tiempo completo</a:t>
          </a:r>
        </a:p>
      </xdr:txBody>
    </xdr:sp>
    <xdr:clientData/>
  </xdr:twoCellAnchor>
  <xdr:twoCellAnchor>
    <xdr:from>
      <xdr:col>6</xdr:col>
      <xdr:colOff>6350</xdr:colOff>
      <xdr:row>17</xdr:row>
      <xdr:rowOff>184150</xdr:rowOff>
    </xdr:from>
    <xdr:to>
      <xdr:col>9</xdr:col>
      <xdr:colOff>120650</xdr:colOff>
      <xdr:row>22</xdr:row>
      <xdr:rowOff>82550</xdr:rowOff>
    </xdr:to>
    <xdr:sp macro="" textlink="">
      <xdr:nvSpPr>
        <xdr:cNvPr id="21" name="Rectángulo: esquinas redondeadas 20">
          <a:hlinkClick xmlns:r="http://schemas.openxmlformats.org/officeDocument/2006/relationships" r:id="rId5"/>
          <a:extLst>
            <a:ext uri="{FF2B5EF4-FFF2-40B4-BE49-F238E27FC236}">
              <a16:creationId xmlns:a16="http://schemas.microsoft.com/office/drawing/2014/main" id="{58F29E8B-C8F1-4385-BDAE-6CE2F9C0D18D}"/>
            </a:ext>
          </a:extLst>
        </xdr:cNvPr>
        <xdr:cNvSpPr/>
      </xdr:nvSpPr>
      <xdr:spPr>
        <a:xfrm>
          <a:off x="4578350" y="3206750"/>
          <a:ext cx="2400300" cy="850900"/>
        </a:xfrm>
        <a:prstGeom prst="roundRect">
          <a:avLst/>
        </a:prstGeom>
        <a:solidFill>
          <a:srgbClr val="00B0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chemeClr val="bg1"/>
              </a:solidFill>
              <a:latin typeface="Franklin Gothic Book" panose="020B0503020102020204" pitchFamily="34" charset="0"/>
            </a:rPr>
            <a:t>Empleado por días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12700</xdr:rowOff>
    </xdr:from>
    <xdr:to>
      <xdr:col>9</xdr:col>
      <xdr:colOff>625848</xdr:colOff>
      <xdr:row>2</xdr:row>
      <xdr:rowOff>173807</xdr:rowOff>
    </xdr:to>
    <xdr:pic>
      <xdr:nvPicPr>
        <xdr:cNvPr id="2" name="Imagen 1">
          <a:extLst>
            <a:ext uri="{FF2B5EF4-FFF2-40B4-BE49-F238E27FC236}">
              <a16:creationId xmlns:a16="http://schemas.microsoft.com/office/drawing/2014/main" id="{292406AC-B875-44D0-B947-13EF841A6A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88900"/>
          <a:ext cx="6721848" cy="351607"/>
        </a:xfrm>
        <a:prstGeom prst="rect">
          <a:avLst/>
        </a:prstGeom>
      </xdr:spPr>
    </xdr:pic>
    <xdr:clientData/>
  </xdr:twoCellAnchor>
  <xdr:twoCellAnchor>
    <xdr:from>
      <xdr:col>4</xdr:col>
      <xdr:colOff>25400</xdr:colOff>
      <xdr:row>8</xdr:row>
      <xdr:rowOff>165100</xdr:rowOff>
    </xdr:from>
    <xdr:to>
      <xdr:col>8</xdr:col>
      <xdr:colOff>736600</xdr:colOff>
      <xdr:row>11</xdr:row>
      <xdr:rowOff>38100</xdr:rowOff>
    </xdr:to>
    <xdr:sp macro="" textlink="">
      <xdr:nvSpPr>
        <xdr:cNvPr id="3" name="CuadroTexto 2">
          <a:hlinkClick xmlns:r="http://schemas.openxmlformats.org/officeDocument/2006/relationships" r:id="rId2"/>
          <a:extLst>
            <a:ext uri="{FF2B5EF4-FFF2-40B4-BE49-F238E27FC236}">
              <a16:creationId xmlns:a16="http://schemas.microsoft.com/office/drawing/2014/main" id="{453A99C5-1CB7-47E9-9A02-559D3FD00CBD}"/>
            </a:ext>
          </a:extLst>
        </xdr:cNvPr>
        <xdr:cNvSpPr txBox="1"/>
      </xdr:nvSpPr>
      <xdr:spPr>
        <a:xfrm>
          <a:off x="3073400" y="4521200"/>
          <a:ext cx="3759200" cy="44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900">
              <a:latin typeface="Franklin Gothic Book" panose="020B0503020102020204" pitchFamily="34" charset="0"/>
            </a:rPr>
            <a:t>En la primera pestaña, podrás calcular</a:t>
          </a:r>
          <a:r>
            <a:rPr lang="es-CO" sz="900" baseline="0">
              <a:latin typeface="Franklin Gothic Book" panose="020B0503020102020204" pitchFamily="34" charset="0"/>
            </a:rPr>
            <a:t> tus cesantías anuales. </a:t>
          </a:r>
          <a:r>
            <a:rPr lang="es-CO" sz="900" u="sng" baseline="0">
              <a:solidFill>
                <a:srgbClr val="00B0F0"/>
              </a:solidFill>
              <a:latin typeface="Franklin Gothic Book" panose="020B0503020102020204" pitchFamily="34" charset="0"/>
            </a:rPr>
            <a:t>Haz clic aquí para empezar</a:t>
          </a:r>
          <a:r>
            <a:rPr lang="es-CO" sz="900" baseline="0">
              <a:latin typeface="Franklin Gothic Book" panose="020B0503020102020204" pitchFamily="34" charset="0"/>
            </a:rPr>
            <a:t>.</a:t>
          </a:r>
        </a:p>
      </xdr:txBody>
    </xdr:sp>
    <xdr:clientData/>
  </xdr:twoCellAnchor>
  <xdr:twoCellAnchor>
    <xdr:from>
      <xdr:col>4</xdr:col>
      <xdr:colOff>25400</xdr:colOff>
      <xdr:row>13</xdr:row>
      <xdr:rowOff>69850</xdr:rowOff>
    </xdr:from>
    <xdr:to>
      <xdr:col>8</xdr:col>
      <xdr:colOff>736600</xdr:colOff>
      <xdr:row>16</xdr:row>
      <xdr:rowOff>158750</xdr:rowOff>
    </xdr:to>
    <xdr:sp macro="" textlink="">
      <xdr:nvSpPr>
        <xdr:cNvPr id="4" name="CuadroTexto 3">
          <a:hlinkClick xmlns:r="http://schemas.openxmlformats.org/officeDocument/2006/relationships" r:id="rId3"/>
          <a:extLst>
            <a:ext uri="{FF2B5EF4-FFF2-40B4-BE49-F238E27FC236}">
              <a16:creationId xmlns:a16="http://schemas.microsoft.com/office/drawing/2014/main" id="{9E4812E4-EB26-4CC5-B19D-CDB337271C2D}"/>
            </a:ext>
          </a:extLst>
        </xdr:cNvPr>
        <xdr:cNvSpPr txBox="1"/>
      </xdr:nvSpPr>
      <xdr:spPr>
        <a:xfrm>
          <a:off x="3073400" y="2330450"/>
          <a:ext cx="3759200" cy="660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900">
              <a:latin typeface="Franklin Gothic Book" panose="020B0503020102020204" pitchFamily="34" charset="0"/>
            </a:rPr>
            <a:t>En la segunda pestaña, podrás crear un</a:t>
          </a:r>
          <a:r>
            <a:rPr lang="es-CO" sz="900" baseline="0">
              <a:latin typeface="Franklin Gothic Book" panose="020B0503020102020204" pitchFamily="34" charset="0"/>
            </a:rPr>
            <a:t> plan de ahorro para cumplir una meta educativa que tenga en cuenta tus cesantías. </a:t>
          </a:r>
          <a:r>
            <a:rPr lang="es-CO" sz="900" u="sng" baseline="0">
              <a:solidFill>
                <a:srgbClr val="00B0F0"/>
              </a:solidFill>
              <a:latin typeface="Franklin Gothic Book" panose="020B0503020102020204" pitchFamily="34" charset="0"/>
            </a:rPr>
            <a:t>Haz clic aquí </a:t>
          </a:r>
          <a:r>
            <a:rPr lang="es-CO" sz="900" baseline="0">
              <a:latin typeface="Franklin Gothic Book" panose="020B0503020102020204" pitchFamily="34" charset="0"/>
            </a:rPr>
            <a:t>una vez hayas diligenciado la información en la primera.</a:t>
          </a:r>
        </a:p>
      </xdr:txBody>
    </xdr:sp>
    <xdr:clientData/>
  </xdr:twoCellAnchor>
  <xdr:twoCellAnchor>
    <xdr:from>
      <xdr:col>4</xdr:col>
      <xdr:colOff>25400</xdr:colOff>
      <xdr:row>18</xdr:row>
      <xdr:rowOff>107950</xdr:rowOff>
    </xdr:from>
    <xdr:to>
      <xdr:col>8</xdr:col>
      <xdr:colOff>736600</xdr:colOff>
      <xdr:row>21</xdr:row>
      <xdr:rowOff>107950</xdr:rowOff>
    </xdr:to>
    <xdr:sp macro="" textlink="">
      <xdr:nvSpPr>
        <xdr:cNvPr id="5" name="CuadroTexto 4">
          <a:hlinkClick xmlns:r="http://schemas.openxmlformats.org/officeDocument/2006/relationships" r:id="rId4"/>
          <a:extLst>
            <a:ext uri="{FF2B5EF4-FFF2-40B4-BE49-F238E27FC236}">
              <a16:creationId xmlns:a16="http://schemas.microsoft.com/office/drawing/2014/main" id="{4FBE8DD7-248F-409F-A3F5-3C725E285D7D}"/>
            </a:ext>
          </a:extLst>
        </xdr:cNvPr>
        <xdr:cNvSpPr txBox="1"/>
      </xdr:nvSpPr>
      <xdr:spPr>
        <a:xfrm>
          <a:off x="3073400" y="6369050"/>
          <a:ext cx="37592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900">
              <a:latin typeface="Franklin Gothic Book" panose="020B0503020102020204" pitchFamily="34" charset="0"/>
            </a:rPr>
            <a:t>En la tercera pestaña, podrás crear un</a:t>
          </a:r>
          <a:r>
            <a:rPr lang="es-CO" sz="900" baseline="0">
              <a:latin typeface="Franklin Gothic Book" panose="020B0503020102020204" pitchFamily="34" charset="0"/>
            </a:rPr>
            <a:t> plan de ahorro para cumplir una meta de vivienda. </a:t>
          </a:r>
          <a:r>
            <a:rPr lang="es-CO" sz="900" u="sng" baseline="0">
              <a:solidFill>
                <a:srgbClr val="00B0F0"/>
              </a:solidFill>
              <a:latin typeface="Franklin Gothic Book" panose="020B0503020102020204" pitchFamily="34" charset="0"/>
            </a:rPr>
            <a:t>Haz clic aquí </a:t>
          </a:r>
          <a:r>
            <a:rPr lang="es-CO" sz="900" baseline="0">
              <a:latin typeface="Franklin Gothic Book" panose="020B0503020102020204" pitchFamily="34" charset="0"/>
            </a:rPr>
            <a:t>una vez hayas diligenciado la información en la primera.</a:t>
          </a:r>
        </a:p>
      </xdr:txBody>
    </xdr:sp>
    <xdr:clientData/>
  </xdr:twoCellAnchor>
  <xdr:twoCellAnchor editAs="absolute">
    <xdr:from>
      <xdr:col>1</xdr:col>
      <xdr:colOff>120650</xdr:colOff>
      <xdr:row>13</xdr:row>
      <xdr:rowOff>114300</xdr:rowOff>
    </xdr:from>
    <xdr:to>
      <xdr:col>1</xdr:col>
      <xdr:colOff>704850</xdr:colOff>
      <xdr:row>16</xdr:row>
      <xdr:rowOff>114300</xdr:rowOff>
    </xdr:to>
    <xdr:pic>
      <xdr:nvPicPr>
        <xdr:cNvPr id="6" name="Imagen 5">
          <a:extLst>
            <a:ext uri="{FF2B5EF4-FFF2-40B4-BE49-F238E27FC236}">
              <a16:creationId xmlns:a16="http://schemas.microsoft.com/office/drawing/2014/main" id="{F270D6EA-9A61-4CDC-B991-212AD5AF7F4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6731" t="27859" r="84423" b="50712"/>
        <a:stretch/>
      </xdr:blipFill>
      <xdr:spPr>
        <a:xfrm>
          <a:off x="882650" y="2374900"/>
          <a:ext cx="584200" cy="571500"/>
        </a:xfrm>
        <a:prstGeom prst="rect">
          <a:avLst/>
        </a:prstGeom>
      </xdr:spPr>
    </xdr:pic>
    <xdr:clientData/>
  </xdr:twoCellAnchor>
  <xdr:twoCellAnchor editAs="absolute">
    <xdr:from>
      <xdr:col>1</xdr:col>
      <xdr:colOff>152400</xdr:colOff>
      <xdr:row>18</xdr:row>
      <xdr:rowOff>101601</xdr:rowOff>
    </xdr:from>
    <xdr:to>
      <xdr:col>1</xdr:col>
      <xdr:colOff>704850</xdr:colOff>
      <xdr:row>21</xdr:row>
      <xdr:rowOff>139701</xdr:rowOff>
    </xdr:to>
    <xdr:pic>
      <xdr:nvPicPr>
        <xdr:cNvPr id="7" name="Imagen 6">
          <a:extLst>
            <a:ext uri="{FF2B5EF4-FFF2-40B4-BE49-F238E27FC236}">
              <a16:creationId xmlns:a16="http://schemas.microsoft.com/office/drawing/2014/main" id="{BB4EA394-E919-45EC-A966-F6CEB474AC2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6923" t="55717" r="84712" b="21425"/>
        <a:stretch/>
      </xdr:blipFill>
      <xdr:spPr>
        <a:xfrm>
          <a:off x="914400" y="3314701"/>
          <a:ext cx="552450" cy="609600"/>
        </a:xfrm>
        <a:prstGeom prst="rect">
          <a:avLst/>
        </a:prstGeom>
      </xdr:spPr>
    </xdr:pic>
    <xdr:clientData/>
  </xdr:twoCellAnchor>
  <xdr:twoCellAnchor editAs="oneCell">
    <xdr:from>
      <xdr:col>1</xdr:col>
      <xdr:colOff>181065</xdr:colOff>
      <xdr:row>8</xdr:row>
      <xdr:rowOff>165101</xdr:rowOff>
    </xdr:from>
    <xdr:to>
      <xdr:col>1</xdr:col>
      <xdr:colOff>585016</xdr:colOff>
      <xdr:row>11</xdr:row>
      <xdr:rowOff>57151</xdr:rowOff>
    </xdr:to>
    <xdr:pic>
      <xdr:nvPicPr>
        <xdr:cNvPr id="8" name="Imagen 7" descr="Icono&#10;&#10;Descripción generada automáticamente">
          <a:extLst>
            <a:ext uri="{FF2B5EF4-FFF2-40B4-BE49-F238E27FC236}">
              <a16:creationId xmlns:a16="http://schemas.microsoft.com/office/drawing/2014/main" id="{26226C89-DFE3-47E3-AFDC-46ECFA868DA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43065" y="1473201"/>
          <a:ext cx="403951" cy="463550"/>
        </a:xfrm>
        <a:prstGeom prst="rect">
          <a:avLst/>
        </a:prstGeom>
      </xdr:spPr>
    </xdr:pic>
    <xdr:clientData/>
  </xdr:twoCellAnchor>
  <xdr:twoCellAnchor editAs="oneCell">
    <xdr:from>
      <xdr:col>1</xdr:col>
      <xdr:colOff>501650</xdr:colOff>
      <xdr:row>4</xdr:row>
      <xdr:rowOff>120650</xdr:rowOff>
    </xdr:from>
    <xdr:to>
      <xdr:col>2</xdr:col>
      <xdr:colOff>199250</xdr:colOff>
      <xdr:row>7</xdr:row>
      <xdr:rowOff>8750</xdr:rowOff>
    </xdr:to>
    <xdr:pic>
      <xdr:nvPicPr>
        <xdr:cNvPr id="9" name="Gráfico 8" descr="Insignia con relleno sólido">
          <a:extLst>
            <a:ext uri="{FF2B5EF4-FFF2-40B4-BE49-F238E27FC236}">
              <a16:creationId xmlns:a16="http://schemas.microsoft.com/office/drawing/2014/main" id="{9D87FA08-C70D-4FCD-8D6D-61BD25C3887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263650" y="666750"/>
          <a:ext cx="459600" cy="459600"/>
        </a:xfrm>
        <a:prstGeom prst="rect">
          <a:avLst/>
        </a:prstGeom>
      </xdr:spPr>
    </xdr:pic>
    <xdr:clientData/>
  </xdr:twoCellAnchor>
  <xdr:twoCellAnchor editAs="oneCell">
    <xdr:from>
      <xdr:col>9</xdr:col>
      <xdr:colOff>10300</xdr:colOff>
      <xdr:row>9</xdr:row>
      <xdr:rowOff>0</xdr:rowOff>
    </xdr:from>
    <xdr:to>
      <xdr:col>9</xdr:col>
      <xdr:colOff>469900</xdr:colOff>
      <xdr:row>11</xdr:row>
      <xdr:rowOff>78600</xdr:rowOff>
    </xdr:to>
    <xdr:pic>
      <xdr:nvPicPr>
        <xdr:cNvPr id="10" name="Gráfico 9" descr="Insignia 3 con relleno sólido">
          <a:extLst>
            <a:ext uri="{FF2B5EF4-FFF2-40B4-BE49-F238E27FC236}">
              <a16:creationId xmlns:a16="http://schemas.microsoft.com/office/drawing/2014/main" id="{611BAB57-7953-4931-84AE-FD55C8517826}"/>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868300" y="1498600"/>
          <a:ext cx="459600" cy="459600"/>
        </a:xfrm>
        <a:prstGeom prst="rect">
          <a:avLst/>
        </a:prstGeom>
      </xdr:spPr>
    </xdr:pic>
    <xdr:clientData/>
  </xdr:twoCellAnchor>
  <xdr:twoCellAnchor editAs="oneCell">
    <xdr:from>
      <xdr:col>9</xdr:col>
      <xdr:colOff>7900</xdr:colOff>
      <xdr:row>14</xdr:row>
      <xdr:rowOff>14250</xdr:rowOff>
    </xdr:from>
    <xdr:to>
      <xdr:col>9</xdr:col>
      <xdr:colOff>467500</xdr:colOff>
      <xdr:row>16</xdr:row>
      <xdr:rowOff>92850</xdr:rowOff>
    </xdr:to>
    <xdr:pic>
      <xdr:nvPicPr>
        <xdr:cNvPr id="11" name="Gráfico 10" descr="Insignia 4 con relleno sólido">
          <a:extLst>
            <a:ext uri="{FF2B5EF4-FFF2-40B4-BE49-F238E27FC236}">
              <a16:creationId xmlns:a16="http://schemas.microsoft.com/office/drawing/2014/main" id="{4E9596B7-E99E-4B29-80E6-2246B6682E33}"/>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865900" y="2465350"/>
          <a:ext cx="459600" cy="459600"/>
        </a:xfrm>
        <a:prstGeom prst="rect">
          <a:avLst/>
        </a:prstGeom>
      </xdr:spPr>
    </xdr:pic>
    <xdr:clientData/>
  </xdr:twoCellAnchor>
  <xdr:twoCellAnchor editAs="oneCell">
    <xdr:from>
      <xdr:col>9</xdr:col>
      <xdr:colOff>0</xdr:colOff>
      <xdr:row>18</xdr:row>
      <xdr:rowOff>114300</xdr:rowOff>
    </xdr:from>
    <xdr:to>
      <xdr:col>9</xdr:col>
      <xdr:colOff>482600</xdr:colOff>
      <xdr:row>21</xdr:row>
      <xdr:rowOff>25400</xdr:rowOff>
    </xdr:to>
    <xdr:pic>
      <xdr:nvPicPr>
        <xdr:cNvPr id="15" name="Gráfico 14" descr="Insignia 5 con relleno sólido">
          <a:extLst>
            <a:ext uri="{FF2B5EF4-FFF2-40B4-BE49-F238E27FC236}">
              <a16:creationId xmlns:a16="http://schemas.microsoft.com/office/drawing/2014/main" id="{808039A7-05C4-286D-32F2-4EE148A4D494}"/>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6858000" y="3327400"/>
          <a:ext cx="482600" cy="482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339387</xdr:colOff>
      <xdr:row>25</xdr:row>
      <xdr:rowOff>103897</xdr:rowOff>
    </xdr:from>
    <xdr:to>
      <xdr:col>10</xdr:col>
      <xdr:colOff>1018817</xdr:colOff>
      <xdr:row>39</xdr:row>
      <xdr:rowOff>103798</xdr:rowOff>
    </xdr:to>
    <xdr:pic>
      <xdr:nvPicPr>
        <xdr:cNvPr id="3" name="Imagen 2" descr="Interfaz de usuario gráfica, Texto, Aplicación, Correo electrónico&#10;&#10;Descripción generada automáticamente">
          <a:extLst>
            <a:ext uri="{FF2B5EF4-FFF2-40B4-BE49-F238E27FC236}">
              <a16:creationId xmlns:a16="http://schemas.microsoft.com/office/drawing/2014/main" id="{5266614A-E249-423F-9365-2A9E4297B1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537" y="5412497"/>
          <a:ext cx="6603980" cy="2666901"/>
        </a:xfrm>
        <a:prstGeom prst="rect">
          <a:avLst/>
        </a:prstGeom>
      </xdr:spPr>
    </xdr:pic>
    <xdr:clientData/>
  </xdr:twoCellAnchor>
  <xdr:twoCellAnchor editAs="oneCell">
    <xdr:from>
      <xdr:col>2</xdr:col>
      <xdr:colOff>278703</xdr:colOff>
      <xdr:row>0</xdr:row>
      <xdr:rowOff>25400</xdr:rowOff>
    </xdr:from>
    <xdr:to>
      <xdr:col>10</xdr:col>
      <xdr:colOff>2015801</xdr:colOff>
      <xdr:row>1</xdr:row>
      <xdr:rowOff>186507</xdr:rowOff>
    </xdr:to>
    <xdr:pic>
      <xdr:nvPicPr>
        <xdr:cNvPr id="4" name="Imagen 3">
          <a:extLst>
            <a:ext uri="{FF2B5EF4-FFF2-40B4-BE49-F238E27FC236}">
              <a16:creationId xmlns:a16="http://schemas.microsoft.com/office/drawing/2014/main" id="{7ADA6920-D225-40C2-8134-8028DCDA08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8253" y="25400"/>
          <a:ext cx="6721848" cy="351607"/>
        </a:xfrm>
        <a:prstGeom prst="rect">
          <a:avLst/>
        </a:prstGeom>
      </xdr:spPr>
    </xdr:pic>
    <xdr:clientData/>
  </xdr:twoCellAnchor>
  <xdr:twoCellAnchor>
    <xdr:from>
      <xdr:col>2</xdr:col>
      <xdr:colOff>285307</xdr:colOff>
      <xdr:row>30</xdr:row>
      <xdr:rowOff>8417</xdr:rowOff>
    </xdr:from>
    <xdr:to>
      <xdr:col>2</xdr:col>
      <xdr:colOff>1082749</xdr:colOff>
      <xdr:row>33</xdr:row>
      <xdr:rowOff>141324</xdr:rowOff>
    </xdr:to>
    <xdr:sp macro="" textlink="">
      <xdr:nvSpPr>
        <xdr:cNvPr id="6" name="Elipse 5">
          <a:hlinkClick xmlns:r="http://schemas.openxmlformats.org/officeDocument/2006/relationships" r:id="rId3"/>
          <a:extLst>
            <a:ext uri="{FF2B5EF4-FFF2-40B4-BE49-F238E27FC236}">
              <a16:creationId xmlns:a16="http://schemas.microsoft.com/office/drawing/2014/main" id="{B1DBDECF-FCA5-47E3-8C87-F15EC52C42CD}"/>
            </a:ext>
          </a:extLst>
        </xdr:cNvPr>
        <xdr:cNvSpPr/>
      </xdr:nvSpPr>
      <xdr:spPr>
        <a:xfrm>
          <a:off x="494857" y="9215917"/>
          <a:ext cx="797442" cy="704407"/>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9</xdr:col>
      <xdr:colOff>50679</xdr:colOff>
      <xdr:row>19</xdr:row>
      <xdr:rowOff>762909</xdr:rowOff>
    </xdr:from>
    <xdr:to>
      <xdr:col>10</xdr:col>
      <xdr:colOff>925901</xdr:colOff>
      <xdr:row>22</xdr:row>
      <xdr:rowOff>69228</xdr:rowOff>
    </xdr:to>
    <xdr:pic>
      <xdr:nvPicPr>
        <xdr:cNvPr id="7" name="Imagen 6" descr="Texto&#10;&#10;Descripción generada automáticamente">
          <a:hlinkClick xmlns:r="http://schemas.openxmlformats.org/officeDocument/2006/relationships" r:id="rId4"/>
          <a:extLst>
            <a:ext uri="{FF2B5EF4-FFF2-40B4-BE49-F238E27FC236}">
              <a16:creationId xmlns:a16="http://schemas.microsoft.com/office/drawing/2014/main" id="{5C85DC58-75EE-48E3-A98F-3875BB982AC6}"/>
            </a:ext>
          </a:extLst>
        </xdr:cNvPr>
        <xdr:cNvPicPr>
          <a:picLocks noChangeAspect="1"/>
        </xdr:cNvPicPr>
      </xdr:nvPicPr>
      <xdr:blipFill>
        <a:blip xmlns:r="http://schemas.openxmlformats.org/officeDocument/2006/relationships" r:embed="rId5"/>
        <a:stretch>
          <a:fillRect/>
        </a:stretch>
      </xdr:blipFill>
      <xdr:spPr>
        <a:xfrm>
          <a:off x="7219829" y="3550559"/>
          <a:ext cx="1014922" cy="411219"/>
        </a:xfrm>
        <a:prstGeom prst="rect">
          <a:avLst/>
        </a:prstGeom>
      </xdr:spPr>
    </xdr:pic>
    <xdr:clientData/>
  </xdr:twoCellAnchor>
  <xdr:twoCellAnchor editAs="absolute">
    <xdr:from>
      <xdr:col>1</xdr:col>
      <xdr:colOff>816673</xdr:colOff>
      <xdr:row>32</xdr:row>
      <xdr:rowOff>105473</xdr:rowOff>
    </xdr:from>
    <xdr:to>
      <xdr:col>2</xdr:col>
      <xdr:colOff>418946</xdr:colOff>
      <xdr:row>35</xdr:row>
      <xdr:rowOff>113216</xdr:rowOff>
    </xdr:to>
    <xdr:pic>
      <xdr:nvPicPr>
        <xdr:cNvPr id="8" name="Imagen 7" descr="Interfaz de usuario gráfica, Texto, Aplicación, Correo electrónico&#10;&#10;Descripción generada automáticamente">
          <a:hlinkClick xmlns:r="http://schemas.openxmlformats.org/officeDocument/2006/relationships" r:id="rId6"/>
          <a:extLst>
            <a:ext uri="{FF2B5EF4-FFF2-40B4-BE49-F238E27FC236}">
              <a16:creationId xmlns:a16="http://schemas.microsoft.com/office/drawing/2014/main" id="{D2892A1B-72E4-413B-8150-E164E57C157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2" t="27754" r="84922" b="50506"/>
        <a:stretch/>
      </xdr:blipFill>
      <xdr:spPr>
        <a:xfrm>
          <a:off x="873823" y="6747573"/>
          <a:ext cx="542073" cy="579243"/>
        </a:xfrm>
        <a:prstGeom prst="rect">
          <a:avLst/>
        </a:prstGeom>
      </xdr:spPr>
    </xdr:pic>
    <xdr:clientData/>
  </xdr:twoCellAnchor>
  <xdr:twoCellAnchor editAs="absolute">
    <xdr:from>
      <xdr:col>1</xdr:col>
      <xdr:colOff>771603</xdr:colOff>
      <xdr:row>36</xdr:row>
      <xdr:rowOff>63500</xdr:rowOff>
    </xdr:from>
    <xdr:to>
      <xdr:col>2</xdr:col>
      <xdr:colOff>412596</xdr:colOff>
      <xdr:row>39</xdr:row>
      <xdr:rowOff>43367</xdr:rowOff>
    </xdr:to>
    <xdr:pic>
      <xdr:nvPicPr>
        <xdr:cNvPr id="9" name="Imagen 8" descr="Interfaz de usuario gráfica, Texto, Aplicación, Correo electrónico&#10;&#10;Descripción generada automáticamente">
          <a:hlinkClick xmlns:r="http://schemas.openxmlformats.org/officeDocument/2006/relationships" r:id="rId7"/>
          <a:extLst>
            <a:ext uri="{FF2B5EF4-FFF2-40B4-BE49-F238E27FC236}">
              <a16:creationId xmlns:a16="http://schemas.microsoft.com/office/drawing/2014/main" id="{351D8CAE-633F-4E6B-84B4-0A562C192F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96" t="56645" r="84922" b="22759"/>
        <a:stretch/>
      </xdr:blipFill>
      <xdr:spPr>
        <a:xfrm>
          <a:off x="828753" y="7467600"/>
          <a:ext cx="580793" cy="551367"/>
        </a:xfrm>
        <a:prstGeom prst="rect">
          <a:avLst/>
        </a:prstGeom>
      </xdr:spPr>
    </xdr:pic>
    <xdr:clientData/>
  </xdr:twoCellAnchor>
  <xdr:twoCellAnchor editAs="oneCell">
    <xdr:from>
      <xdr:col>10</xdr:col>
      <xdr:colOff>1504950</xdr:colOff>
      <xdr:row>2</xdr:row>
      <xdr:rowOff>49526</xdr:rowOff>
    </xdr:from>
    <xdr:to>
      <xdr:col>11</xdr:col>
      <xdr:colOff>44450</xdr:colOff>
      <xdr:row>2</xdr:row>
      <xdr:rowOff>351584</xdr:rowOff>
    </xdr:to>
    <xdr:pic>
      <xdr:nvPicPr>
        <xdr:cNvPr id="10" name="Imagen 9" descr="Texto&#10;&#10;Descripción generada automáticamente con confianza baja">
          <a:hlinkClick xmlns:r="http://schemas.openxmlformats.org/officeDocument/2006/relationships" r:id="rId8"/>
          <a:extLst>
            <a:ext uri="{FF2B5EF4-FFF2-40B4-BE49-F238E27FC236}">
              <a16:creationId xmlns:a16="http://schemas.microsoft.com/office/drawing/2014/main" id="{465E0E70-D4E4-7D98-1285-114B7456E4E8}"/>
            </a:ext>
          </a:extLst>
        </xdr:cNvPr>
        <xdr:cNvPicPr>
          <a:picLocks noChangeAspect="1"/>
        </xdr:cNvPicPr>
      </xdr:nvPicPr>
      <xdr:blipFill>
        <a:blip xmlns:r="http://schemas.openxmlformats.org/officeDocument/2006/relationships" r:embed="rId9"/>
        <a:stretch>
          <a:fillRect/>
        </a:stretch>
      </xdr:blipFill>
      <xdr:spPr>
        <a:xfrm>
          <a:off x="6699250" y="430526"/>
          <a:ext cx="730250" cy="302058"/>
        </a:xfrm>
        <a:prstGeom prst="rect">
          <a:avLst/>
        </a:prstGeom>
      </xdr:spPr>
    </xdr:pic>
    <xdr:clientData/>
  </xdr:twoCellAnchor>
  <xdr:twoCellAnchor editAs="oneCell">
    <xdr:from>
      <xdr:col>2</xdr:col>
      <xdr:colOff>1809750</xdr:colOff>
      <xdr:row>44</xdr:row>
      <xdr:rowOff>63501</xdr:rowOff>
    </xdr:from>
    <xdr:to>
      <xdr:col>10</xdr:col>
      <xdr:colOff>558800</xdr:colOff>
      <xdr:row>46</xdr:row>
      <xdr:rowOff>111365</xdr:rowOff>
    </xdr:to>
    <xdr:pic>
      <xdr:nvPicPr>
        <xdr:cNvPr id="5" name="Imagen 4">
          <a:hlinkClick xmlns:r="http://schemas.openxmlformats.org/officeDocument/2006/relationships" r:id="rId6"/>
          <a:extLst>
            <a:ext uri="{FF2B5EF4-FFF2-40B4-BE49-F238E27FC236}">
              <a16:creationId xmlns:a16="http://schemas.microsoft.com/office/drawing/2014/main" id="{FC9B1C19-8A1E-2870-E95B-EC06212E5DC0}"/>
            </a:ext>
          </a:extLst>
        </xdr:cNvPr>
        <xdr:cNvPicPr>
          <a:picLocks noChangeAspect="1"/>
        </xdr:cNvPicPr>
      </xdr:nvPicPr>
      <xdr:blipFill>
        <a:blip xmlns:r="http://schemas.openxmlformats.org/officeDocument/2006/relationships" r:embed="rId10"/>
        <a:stretch>
          <a:fillRect/>
        </a:stretch>
      </xdr:blipFill>
      <xdr:spPr>
        <a:xfrm>
          <a:off x="2019300" y="8813801"/>
          <a:ext cx="3733800" cy="4288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204612</xdr:colOff>
      <xdr:row>2</xdr:row>
      <xdr:rowOff>127000</xdr:rowOff>
    </xdr:from>
    <xdr:to>
      <xdr:col>12</xdr:col>
      <xdr:colOff>1484195</xdr:colOff>
      <xdr:row>5</xdr:row>
      <xdr:rowOff>35277</xdr:rowOff>
    </xdr:to>
    <xdr:pic>
      <xdr:nvPicPr>
        <xdr:cNvPr id="2" name="Imagen 1" descr="Interfaz de usuario gráfica, Texto, Aplicación, Correo electrónico&#10;&#10;Descripción generada automáticamente">
          <a:extLst>
            <a:ext uri="{FF2B5EF4-FFF2-40B4-BE49-F238E27FC236}">
              <a16:creationId xmlns:a16="http://schemas.microsoft.com/office/drawing/2014/main" id="{AB1D2A45-A48D-49A6-A8A9-E895674726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6844" b="49960"/>
        <a:stretch/>
      </xdr:blipFill>
      <xdr:spPr>
        <a:xfrm>
          <a:off x="1112662" y="584200"/>
          <a:ext cx="6607233" cy="632177"/>
        </a:xfrm>
        <a:prstGeom prst="rect">
          <a:avLst/>
        </a:prstGeom>
      </xdr:spPr>
    </xdr:pic>
    <xdr:clientData/>
  </xdr:twoCellAnchor>
  <xdr:twoCellAnchor>
    <xdr:from>
      <xdr:col>15</xdr:col>
      <xdr:colOff>30919</xdr:colOff>
      <xdr:row>0</xdr:row>
      <xdr:rowOff>55217</xdr:rowOff>
    </xdr:from>
    <xdr:to>
      <xdr:col>19</xdr:col>
      <xdr:colOff>94790</xdr:colOff>
      <xdr:row>9</xdr:row>
      <xdr:rowOff>425236</xdr:rowOff>
    </xdr:to>
    <xdr:graphicFrame macro="">
      <xdr:nvGraphicFramePr>
        <xdr:cNvPr id="3" name="Gráfico 2">
          <a:extLst>
            <a:ext uri="{FF2B5EF4-FFF2-40B4-BE49-F238E27FC236}">
              <a16:creationId xmlns:a16="http://schemas.microsoft.com/office/drawing/2014/main" id="{5A4E5731-C785-44E3-BEBA-A76E0E4549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1260801</xdr:colOff>
      <xdr:row>24</xdr:row>
      <xdr:rowOff>64420</xdr:rowOff>
    </xdr:from>
    <xdr:to>
      <xdr:col>13</xdr:col>
      <xdr:colOff>119641</xdr:colOff>
      <xdr:row>26</xdr:row>
      <xdr:rowOff>144124</xdr:rowOff>
    </xdr:to>
    <xdr:sp macro="" textlink="">
      <xdr:nvSpPr>
        <xdr:cNvPr id="5" name="Flecha: pentágono 4">
          <a:hlinkClick xmlns:r="http://schemas.openxmlformats.org/officeDocument/2006/relationships" r:id="rId3"/>
          <a:extLst>
            <a:ext uri="{FF2B5EF4-FFF2-40B4-BE49-F238E27FC236}">
              <a16:creationId xmlns:a16="http://schemas.microsoft.com/office/drawing/2014/main" id="{AFA33DDE-0124-AEF7-AAC6-D118B53B7E56}"/>
            </a:ext>
          </a:extLst>
        </xdr:cNvPr>
        <xdr:cNvSpPr/>
      </xdr:nvSpPr>
      <xdr:spPr>
        <a:xfrm>
          <a:off x="7491163" y="7380724"/>
          <a:ext cx="386521" cy="484632"/>
        </a:xfrm>
        <a:prstGeom prst="homePlate">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1256750</xdr:colOff>
      <xdr:row>22</xdr:row>
      <xdr:rowOff>78778</xdr:rowOff>
    </xdr:from>
    <xdr:to>
      <xdr:col>13</xdr:col>
      <xdr:colOff>115590</xdr:colOff>
      <xdr:row>22</xdr:row>
      <xdr:rowOff>563410</xdr:rowOff>
    </xdr:to>
    <xdr:sp macro="" textlink="">
      <xdr:nvSpPr>
        <xdr:cNvPr id="8" name="Flecha: pentágono 7">
          <a:hlinkClick xmlns:r="http://schemas.openxmlformats.org/officeDocument/2006/relationships" r:id="rId3"/>
          <a:extLst>
            <a:ext uri="{FF2B5EF4-FFF2-40B4-BE49-F238E27FC236}">
              <a16:creationId xmlns:a16="http://schemas.microsoft.com/office/drawing/2014/main" id="{2E6D6D6D-23AF-4D32-BD0D-B670CF340339}"/>
            </a:ext>
          </a:extLst>
        </xdr:cNvPr>
        <xdr:cNvSpPr/>
      </xdr:nvSpPr>
      <xdr:spPr>
        <a:xfrm>
          <a:off x="7487112" y="6566821"/>
          <a:ext cx="386521" cy="484632"/>
        </a:xfrm>
        <a:prstGeom prst="homePlate">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6</xdr:col>
      <xdr:colOff>0</xdr:colOff>
      <xdr:row>29</xdr:row>
      <xdr:rowOff>2876</xdr:rowOff>
    </xdr:from>
    <xdr:to>
      <xdr:col>12</xdr:col>
      <xdr:colOff>1021522</xdr:colOff>
      <xdr:row>31</xdr:row>
      <xdr:rowOff>141270</xdr:rowOff>
    </xdr:to>
    <xdr:pic>
      <xdr:nvPicPr>
        <xdr:cNvPr id="9" name="Imagen 8">
          <a:hlinkClick xmlns:r="http://schemas.openxmlformats.org/officeDocument/2006/relationships" r:id="rId4"/>
          <a:extLst>
            <a:ext uri="{FF2B5EF4-FFF2-40B4-BE49-F238E27FC236}">
              <a16:creationId xmlns:a16="http://schemas.microsoft.com/office/drawing/2014/main" id="{C2188207-35AA-AE57-75C6-AAD32871ABA9}"/>
            </a:ext>
          </a:extLst>
        </xdr:cNvPr>
        <xdr:cNvPicPr>
          <a:picLocks noChangeAspect="1"/>
        </xdr:cNvPicPr>
      </xdr:nvPicPr>
      <xdr:blipFill>
        <a:blip xmlns:r="http://schemas.openxmlformats.org/officeDocument/2006/relationships" r:embed="rId5"/>
        <a:stretch>
          <a:fillRect/>
        </a:stretch>
      </xdr:blipFill>
      <xdr:spPr>
        <a:xfrm>
          <a:off x="2521594" y="8331499"/>
          <a:ext cx="4730290" cy="543322"/>
        </a:xfrm>
        <a:prstGeom prst="rect">
          <a:avLst/>
        </a:prstGeom>
      </xdr:spPr>
    </xdr:pic>
    <xdr:clientData/>
  </xdr:twoCellAnchor>
  <xdr:twoCellAnchor editAs="oneCell">
    <xdr:from>
      <xdr:col>16</xdr:col>
      <xdr:colOff>2309928</xdr:colOff>
      <xdr:row>28</xdr:row>
      <xdr:rowOff>193262</xdr:rowOff>
    </xdr:from>
    <xdr:to>
      <xdr:col>17</xdr:col>
      <xdr:colOff>331305</xdr:colOff>
      <xdr:row>31</xdr:row>
      <xdr:rowOff>151645</xdr:rowOff>
    </xdr:to>
    <xdr:pic>
      <xdr:nvPicPr>
        <xdr:cNvPr id="10" name="Imagen 9">
          <a:hlinkClick xmlns:r="http://schemas.openxmlformats.org/officeDocument/2006/relationships" r:id="rId6"/>
          <a:extLst>
            <a:ext uri="{FF2B5EF4-FFF2-40B4-BE49-F238E27FC236}">
              <a16:creationId xmlns:a16="http://schemas.microsoft.com/office/drawing/2014/main" id="{28944E43-9F8E-FD41-F580-B6B09F49AB77}"/>
            </a:ext>
          </a:extLst>
        </xdr:cNvPr>
        <xdr:cNvPicPr>
          <a:picLocks noChangeAspect="1"/>
        </xdr:cNvPicPr>
      </xdr:nvPicPr>
      <xdr:blipFill>
        <a:blip xmlns:r="http://schemas.openxmlformats.org/officeDocument/2006/relationships" r:embed="rId7"/>
        <a:stretch>
          <a:fillRect/>
        </a:stretch>
      </xdr:blipFill>
      <xdr:spPr>
        <a:xfrm>
          <a:off x="10656957" y="8319421"/>
          <a:ext cx="1435652" cy="5657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27517</xdr:colOff>
      <xdr:row>3</xdr:row>
      <xdr:rowOff>72673</xdr:rowOff>
    </xdr:from>
    <xdr:to>
      <xdr:col>9</xdr:col>
      <xdr:colOff>30584</xdr:colOff>
      <xdr:row>5</xdr:row>
      <xdr:rowOff>164397</xdr:rowOff>
    </xdr:to>
    <xdr:pic>
      <xdr:nvPicPr>
        <xdr:cNvPr id="2" name="Imagen 1" descr="Interfaz de usuario gráfica, Texto, Aplicación, Correo electrónico&#10;&#10;Descripción generada automáticamente">
          <a:extLst>
            <a:ext uri="{FF2B5EF4-FFF2-40B4-BE49-F238E27FC236}">
              <a16:creationId xmlns:a16="http://schemas.microsoft.com/office/drawing/2014/main" id="{76E31B19-B01E-42B0-A5FB-879BEB5644F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47" t="54471" r="2919" b="20770"/>
        <a:stretch/>
      </xdr:blipFill>
      <xdr:spPr>
        <a:xfrm>
          <a:off x="1049867" y="771173"/>
          <a:ext cx="6160911" cy="663224"/>
        </a:xfrm>
        <a:prstGeom prst="rect">
          <a:avLst/>
        </a:prstGeom>
      </xdr:spPr>
    </xdr:pic>
    <xdr:clientData/>
  </xdr:twoCellAnchor>
  <xdr:twoCellAnchor>
    <xdr:from>
      <xdr:col>11</xdr:col>
      <xdr:colOff>418180</xdr:colOff>
      <xdr:row>1</xdr:row>
      <xdr:rowOff>55217</xdr:rowOff>
    </xdr:from>
    <xdr:to>
      <xdr:col>15</xdr:col>
      <xdr:colOff>743288</xdr:colOff>
      <xdr:row>14</xdr:row>
      <xdr:rowOff>29879</xdr:rowOff>
    </xdr:to>
    <xdr:graphicFrame macro="">
      <xdr:nvGraphicFramePr>
        <xdr:cNvPr id="3" name="Gráfico 2">
          <a:extLst>
            <a:ext uri="{FF2B5EF4-FFF2-40B4-BE49-F238E27FC236}">
              <a16:creationId xmlns:a16="http://schemas.microsoft.com/office/drawing/2014/main" id="{7398B18A-4A0D-4CAA-98C2-A63D50630C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800651</xdr:colOff>
      <xdr:row>19</xdr:row>
      <xdr:rowOff>55217</xdr:rowOff>
    </xdr:from>
    <xdr:to>
      <xdr:col>9</xdr:col>
      <xdr:colOff>1187172</xdr:colOff>
      <xdr:row>19</xdr:row>
      <xdr:rowOff>539849</xdr:rowOff>
    </xdr:to>
    <xdr:sp macro="" textlink="">
      <xdr:nvSpPr>
        <xdr:cNvPr id="7" name="Flecha: pentágono 6">
          <a:hlinkClick xmlns:r="http://schemas.openxmlformats.org/officeDocument/2006/relationships" r:id="rId3"/>
          <a:extLst>
            <a:ext uri="{FF2B5EF4-FFF2-40B4-BE49-F238E27FC236}">
              <a16:creationId xmlns:a16="http://schemas.microsoft.com/office/drawing/2014/main" id="{232D398A-F203-46F8-A742-F984B33ACF60}"/>
            </a:ext>
          </a:extLst>
        </xdr:cNvPr>
        <xdr:cNvSpPr/>
      </xdr:nvSpPr>
      <xdr:spPr>
        <a:xfrm>
          <a:off x="7988115" y="5227246"/>
          <a:ext cx="386521" cy="484632"/>
        </a:xfrm>
        <a:prstGeom prst="homePlate">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12700</xdr:rowOff>
    </xdr:from>
    <xdr:to>
      <xdr:col>9</xdr:col>
      <xdr:colOff>625848</xdr:colOff>
      <xdr:row>2</xdr:row>
      <xdr:rowOff>173807</xdr:rowOff>
    </xdr:to>
    <xdr:pic>
      <xdr:nvPicPr>
        <xdr:cNvPr id="2" name="Imagen 1">
          <a:extLst>
            <a:ext uri="{FF2B5EF4-FFF2-40B4-BE49-F238E27FC236}">
              <a16:creationId xmlns:a16="http://schemas.microsoft.com/office/drawing/2014/main" id="{8AC9F446-07DE-461D-BB59-1D948F2762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88900"/>
          <a:ext cx="6721848" cy="351607"/>
        </a:xfrm>
        <a:prstGeom prst="rect">
          <a:avLst/>
        </a:prstGeom>
      </xdr:spPr>
    </xdr:pic>
    <xdr:clientData/>
  </xdr:twoCellAnchor>
  <xdr:twoCellAnchor>
    <xdr:from>
      <xdr:col>4</xdr:col>
      <xdr:colOff>25400</xdr:colOff>
      <xdr:row>8</xdr:row>
      <xdr:rowOff>165100</xdr:rowOff>
    </xdr:from>
    <xdr:to>
      <xdr:col>8</xdr:col>
      <xdr:colOff>736600</xdr:colOff>
      <xdr:row>11</xdr:row>
      <xdr:rowOff>38100</xdr:rowOff>
    </xdr:to>
    <xdr:sp macro="" textlink="">
      <xdr:nvSpPr>
        <xdr:cNvPr id="3" name="CuadroTexto 2">
          <a:hlinkClick xmlns:r="http://schemas.openxmlformats.org/officeDocument/2006/relationships" r:id="rId2"/>
          <a:extLst>
            <a:ext uri="{FF2B5EF4-FFF2-40B4-BE49-F238E27FC236}">
              <a16:creationId xmlns:a16="http://schemas.microsoft.com/office/drawing/2014/main" id="{84F2E600-95E8-4A0F-8BEE-035BB26D3773}"/>
            </a:ext>
          </a:extLst>
        </xdr:cNvPr>
        <xdr:cNvSpPr txBox="1"/>
      </xdr:nvSpPr>
      <xdr:spPr>
        <a:xfrm>
          <a:off x="3073400" y="1473200"/>
          <a:ext cx="3759200" cy="44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900">
              <a:latin typeface="Franklin Gothic Book" panose="020B0503020102020204" pitchFamily="34" charset="0"/>
            </a:rPr>
            <a:t>En la primera pestaña, podrás calcular</a:t>
          </a:r>
          <a:r>
            <a:rPr lang="es-CO" sz="900" baseline="0">
              <a:latin typeface="Franklin Gothic Book" panose="020B0503020102020204" pitchFamily="34" charset="0"/>
            </a:rPr>
            <a:t> tus cesantías anuales. </a:t>
          </a:r>
          <a:r>
            <a:rPr lang="es-CO" sz="900" u="sng" baseline="0">
              <a:solidFill>
                <a:srgbClr val="00B0F0"/>
              </a:solidFill>
              <a:latin typeface="Franklin Gothic Book" panose="020B0503020102020204" pitchFamily="34" charset="0"/>
            </a:rPr>
            <a:t>Haz clic aquí para empezar</a:t>
          </a:r>
          <a:r>
            <a:rPr lang="es-CO" sz="900" baseline="0">
              <a:latin typeface="Franklin Gothic Book" panose="020B0503020102020204" pitchFamily="34" charset="0"/>
            </a:rPr>
            <a:t>.</a:t>
          </a:r>
        </a:p>
      </xdr:txBody>
    </xdr:sp>
    <xdr:clientData/>
  </xdr:twoCellAnchor>
  <xdr:twoCellAnchor>
    <xdr:from>
      <xdr:col>4</xdr:col>
      <xdr:colOff>25400</xdr:colOff>
      <xdr:row>13</xdr:row>
      <xdr:rowOff>69850</xdr:rowOff>
    </xdr:from>
    <xdr:to>
      <xdr:col>8</xdr:col>
      <xdr:colOff>736600</xdr:colOff>
      <xdr:row>16</xdr:row>
      <xdr:rowOff>158750</xdr:rowOff>
    </xdr:to>
    <xdr:sp macro="" textlink="">
      <xdr:nvSpPr>
        <xdr:cNvPr id="4" name="CuadroTexto 3">
          <a:hlinkClick xmlns:r="http://schemas.openxmlformats.org/officeDocument/2006/relationships" r:id="rId3"/>
          <a:extLst>
            <a:ext uri="{FF2B5EF4-FFF2-40B4-BE49-F238E27FC236}">
              <a16:creationId xmlns:a16="http://schemas.microsoft.com/office/drawing/2014/main" id="{3F3880E9-A6BC-4647-8D0F-8E023CE2EBBB}"/>
            </a:ext>
          </a:extLst>
        </xdr:cNvPr>
        <xdr:cNvSpPr txBox="1"/>
      </xdr:nvSpPr>
      <xdr:spPr>
        <a:xfrm>
          <a:off x="3073400" y="2330450"/>
          <a:ext cx="3759200" cy="660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900">
              <a:latin typeface="Franklin Gothic Book" panose="020B0503020102020204" pitchFamily="34" charset="0"/>
            </a:rPr>
            <a:t>En la segunda pestaña, podrás crear un</a:t>
          </a:r>
          <a:r>
            <a:rPr lang="es-CO" sz="900" baseline="0">
              <a:latin typeface="Franklin Gothic Book" panose="020B0503020102020204" pitchFamily="34" charset="0"/>
            </a:rPr>
            <a:t> plan de ahorro para cumplir una meta educativa que tenga en cuenta tus cesantías. </a:t>
          </a:r>
          <a:r>
            <a:rPr lang="es-CO" sz="900" u="sng" baseline="0">
              <a:solidFill>
                <a:srgbClr val="00B0F0"/>
              </a:solidFill>
              <a:latin typeface="Franklin Gothic Book" panose="020B0503020102020204" pitchFamily="34" charset="0"/>
            </a:rPr>
            <a:t>Haz clic aquí </a:t>
          </a:r>
          <a:r>
            <a:rPr lang="es-CO" sz="900" baseline="0">
              <a:latin typeface="Franklin Gothic Book" panose="020B0503020102020204" pitchFamily="34" charset="0"/>
            </a:rPr>
            <a:t>una vez hayas diligenciado la información en la primera.</a:t>
          </a:r>
        </a:p>
      </xdr:txBody>
    </xdr:sp>
    <xdr:clientData/>
  </xdr:twoCellAnchor>
  <xdr:twoCellAnchor>
    <xdr:from>
      <xdr:col>4</xdr:col>
      <xdr:colOff>25400</xdr:colOff>
      <xdr:row>18</xdr:row>
      <xdr:rowOff>107950</xdr:rowOff>
    </xdr:from>
    <xdr:to>
      <xdr:col>8</xdr:col>
      <xdr:colOff>736600</xdr:colOff>
      <xdr:row>21</xdr:row>
      <xdr:rowOff>107950</xdr:rowOff>
    </xdr:to>
    <xdr:sp macro="" textlink="">
      <xdr:nvSpPr>
        <xdr:cNvPr id="5" name="CuadroTexto 4">
          <a:hlinkClick xmlns:r="http://schemas.openxmlformats.org/officeDocument/2006/relationships" r:id="rId4"/>
          <a:extLst>
            <a:ext uri="{FF2B5EF4-FFF2-40B4-BE49-F238E27FC236}">
              <a16:creationId xmlns:a16="http://schemas.microsoft.com/office/drawing/2014/main" id="{3DCF089C-0FF6-4AEC-B5F7-2949FDB4DFA5}"/>
            </a:ext>
          </a:extLst>
        </xdr:cNvPr>
        <xdr:cNvSpPr txBox="1"/>
      </xdr:nvSpPr>
      <xdr:spPr>
        <a:xfrm>
          <a:off x="3073400" y="3321050"/>
          <a:ext cx="37592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900">
              <a:latin typeface="Franklin Gothic Book" panose="020B0503020102020204" pitchFamily="34" charset="0"/>
            </a:rPr>
            <a:t>En la tercera pestaña, podrás crear un</a:t>
          </a:r>
          <a:r>
            <a:rPr lang="es-CO" sz="900" baseline="0">
              <a:latin typeface="Franklin Gothic Book" panose="020B0503020102020204" pitchFamily="34" charset="0"/>
            </a:rPr>
            <a:t> plan de ahorro para cumplir una meta de vivienda. </a:t>
          </a:r>
          <a:r>
            <a:rPr lang="es-CO" sz="900" u="sng" baseline="0">
              <a:solidFill>
                <a:srgbClr val="00B0F0"/>
              </a:solidFill>
              <a:latin typeface="Franklin Gothic Book" panose="020B0503020102020204" pitchFamily="34" charset="0"/>
            </a:rPr>
            <a:t>Haz clic aquí </a:t>
          </a:r>
          <a:r>
            <a:rPr lang="es-CO" sz="900" baseline="0">
              <a:latin typeface="Franklin Gothic Book" panose="020B0503020102020204" pitchFamily="34" charset="0"/>
            </a:rPr>
            <a:t>una vez hayas diligenciado la información en la primera.</a:t>
          </a:r>
        </a:p>
      </xdr:txBody>
    </xdr:sp>
    <xdr:clientData/>
  </xdr:twoCellAnchor>
  <xdr:twoCellAnchor editAs="absolute">
    <xdr:from>
      <xdr:col>1</xdr:col>
      <xdr:colOff>120650</xdr:colOff>
      <xdr:row>13</xdr:row>
      <xdr:rowOff>114300</xdr:rowOff>
    </xdr:from>
    <xdr:to>
      <xdr:col>1</xdr:col>
      <xdr:colOff>704850</xdr:colOff>
      <xdr:row>16</xdr:row>
      <xdr:rowOff>114300</xdr:rowOff>
    </xdr:to>
    <xdr:pic>
      <xdr:nvPicPr>
        <xdr:cNvPr id="6" name="Imagen 5">
          <a:extLst>
            <a:ext uri="{FF2B5EF4-FFF2-40B4-BE49-F238E27FC236}">
              <a16:creationId xmlns:a16="http://schemas.microsoft.com/office/drawing/2014/main" id="{A771773E-1296-457A-BA4C-FD7B54532FB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6731" t="27859" r="84423" b="50712"/>
        <a:stretch/>
      </xdr:blipFill>
      <xdr:spPr>
        <a:xfrm>
          <a:off x="882650" y="2374900"/>
          <a:ext cx="584200" cy="571500"/>
        </a:xfrm>
        <a:prstGeom prst="rect">
          <a:avLst/>
        </a:prstGeom>
      </xdr:spPr>
    </xdr:pic>
    <xdr:clientData/>
  </xdr:twoCellAnchor>
  <xdr:twoCellAnchor editAs="absolute">
    <xdr:from>
      <xdr:col>1</xdr:col>
      <xdr:colOff>152400</xdr:colOff>
      <xdr:row>18</xdr:row>
      <xdr:rowOff>101601</xdr:rowOff>
    </xdr:from>
    <xdr:to>
      <xdr:col>1</xdr:col>
      <xdr:colOff>704850</xdr:colOff>
      <xdr:row>21</xdr:row>
      <xdr:rowOff>139701</xdr:rowOff>
    </xdr:to>
    <xdr:pic>
      <xdr:nvPicPr>
        <xdr:cNvPr id="7" name="Imagen 6">
          <a:extLst>
            <a:ext uri="{FF2B5EF4-FFF2-40B4-BE49-F238E27FC236}">
              <a16:creationId xmlns:a16="http://schemas.microsoft.com/office/drawing/2014/main" id="{77761E2D-4A3F-4090-B89F-C611090778E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6923" t="55717" r="84712" b="21425"/>
        <a:stretch/>
      </xdr:blipFill>
      <xdr:spPr>
        <a:xfrm>
          <a:off x="914400" y="3314701"/>
          <a:ext cx="552450" cy="609600"/>
        </a:xfrm>
        <a:prstGeom prst="rect">
          <a:avLst/>
        </a:prstGeom>
      </xdr:spPr>
    </xdr:pic>
    <xdr:clientData/>
  </xdr:twoCellAnchor>
  <xdr:twoCellAnchor editAs="oneCell">
    <xdr:from>
      <xdr:col>1</xdr:col>
      <xdr:colOff>181065</xdr:colOff>
      <xdr:row>8</xdr:row>
      <xdr:rowOff>165101</xdr:rowOff>
    </xdr:from>
    <xdr:to>
      <xdr:col>1</xdr:col>
      <xdr:colOff>585016</xdr:colOff>
      <xdr:row>11</xdr:row>
      <xdr:rowOff>57151</xdr:rowOff>
    </xdr:to>
    <xdr:pic>
      <xdr:nvPicPr>
        <xdr:cNvPr id="8" name="Imagen 7" descr="Icono&#10;&#10;Descripción generada automáticamente">
          <a:extLst>
            <a:ext uri="{FF2B5EF4-FFF2-40B4-BE49-F238E27FC236}">
              <a16:creationId xmlns:a16="http://schemas.microsoft.com/office/drawing/2014/main" id="{B24630E9-F985-46F3-982B-F9C708ECF45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43065" y="1473201"/>
          <a:ext cx="403951" cy="463550"/>
        </a:xfrm>
        <a:prstGeom prst="rect">
          <a:avLst/>
        </a:prstGeom>
      </xdr:spPr>
    </xdr:pic>
    <xdr:clientData/>
  </xdr:twoCellAnchor>
  <xdr:twoCellAnchor editAs="oneCell">
    <xdr:from>
      <xdr:col>1</xdr:col>
      <xdr:colOff>501650</xdr:colOff>
      <xdr:row>4</xdr:row>
      <xdr:rowOff>120650</xdr:rowOff>
    </xdr:from>
    <xdr:to>
      <xdr:col>2</xdr:col>
      <xdr:colOff>199250</xdr:colOff>
      <xdr:row>7</xdr:row>
      <xdr:rowOff>8750</xdr:rowOff>
    </xdr:to>
    <xdr:pic>
      <xdr:nvPicPr>
        <xdr:cNvPr id="9" name="Gráfico 8" descr="Insignia con relleno sólido">
          <a:extLst>
            <a:ext uri="{FF2B5EF4-FFF2-40B4-BE49-F238E27FC236}">
              <a16:creationId xmlns:a16="http://schemas.microsoft.com/office/drawing/2014/main" id="{822F619A-531C-4572-B92F-CB27AE3D9A4D}"/>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263650" y="666750"/>
          <a:ext cx="459600" cy="459600"/>
        </a:xfrm>
        <a:prstGeom prst="rect">
          <a:avLst/>
        </a:prstGeom>
      </xdr:spPr>
    </xdr:pic>
    <xdr:clientData/>
  </xdr:twoCellAnchor>
  <xdr:twoCellAnchor editAs="oneCell">
    <xdr:from>
      <xdr:col>9</xdr:col>
      <xdr:colOff>10300</xdr:colOff>
      <xdr:row>9</xdr:row>
      <xdr:rowOff>0</xdr:rowOff>
    </xdr:from>
    <xdr:to>
      <xdr:col>9</xdr:col>
      <xdr:colOff>469900</xdr:colOff>
      <xdr:row>11</xdr:row>
      <xdr:rowOff>78600</xdr:rowOff>
    </xdr:to>
    <xdr:pic>
      <xdr:nvPicPr>
        <xdr:cNvPr id="10" name="Gráfico 9" descr="Insignia 3 con relleno sólido">
          <a:extLst>
            <a:ext uri="{FF2B5EF4-FFF2-40B4-BE49-F238E27FC236}">
              <a16:creationId xmlns:a16="http://schemas.microsoft.com/office/drawing/2014/main" id="{E64360FC-7038-48CF-B622-F163EA84B515}"/>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868300" y="1498600"/>
          <a:ext cx="459600" cy="459600"/>
        </a:xfrm>
        <a:prstGeom prst="rect">
          <a:avLst/>
        </a:prstGeom>
      </xdr:spPr>
    </xdr:pic>
    <xdr:clientData/>
  </xdr:twoCellAnchor>
  <xdr:twoCellAnchor editAs="oneCell">
    <xdr:from>
      <xdr:col>9</xdr:col>
      <xdr:colOff>7900</xdr:colOff>
      <xdr:row>14</xdr:row>
      <xdr:rowOff>14250</xdr:rowOff>
    </xdr:from>
    <xdr:to>
      <xdr:col>9</xdr:col>
      <xdr:colOff>467500</xdr:colOff>
      <xdr:row>16</xdr:row>
      <xdr:rowOff>92850</xdr:rowOff>
    </xdr:to>
    <xdr:pic>
      <xdr:nvPicPr>
        <xdr:cNvPr id="11" name="Gráfico 10" descr="Insignia 4 con relleno sólido">
          <a:extLst>
            <a:ext uri="{FF2B5EF4-FFF2-40B4-BE49-F238E27FC236}">
              <a16:creationId xmlns:a16="http://schemas.microsoft.com/office/drawing/2014/main" id="{37895D8C-B983-472A-8057-FE82347D8F45}"/>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 uri="{96DAC541-7B7A-43D3-8B79-37D633B846F1}">
              <asvg:svgBlip xmlns:asvg="http://schemas.microsoft.com/office/drawing/2016/SVG/main" r:embed="rId12"/>
            </a:ext>
          </a:extLst>
        </a:blip>
        <a:stretch>
          <a:fillRect/>
        </a:stretch>
      </xdr:blipFill>
      <xdr:spPr>
        <a:xfrm>
          <a:off x="6865900" y="2465350"/>
          <a:ext cx="459600" cy="459600"/>
        </a:xfrm>
        <a:prstGeom prst="rect">
          <a:avLst/>
        </a:prstGeom>
      </xdr:spPr>
    </xdr:pic>
    <xdr:clientData/>
  </xdr:twoCellAnchor>
  <xdr:twoCellAnchor editAs="oneCell">
    <xdr:from>
      <xdr:col>9</xdr:col>
      <xdr:colOff>0</xdr:colOff>
      <xdr:row>18</xdr:row>
      <xdr:rowOff>114300</xdr:rowOff>
    </xdr:from>
    <xdr:to>
      <xdr:col>9</xdr:col>
      <xdr:colOff>482600</xdr:colOff>
      <xdr:row>21</xdr:row>
      <xdr:rowOff>25400</xdr:rowOff>
    </xdr:to>
    <xdr:pic>
      <xdr:nvPicPr>
        <xdr:cNvPr id="12" name="Gráfico 11" descr="Insignia 5 con relleno sólido">
          <a:extLst>
            <a:ext uri="{FF2B5EF4-FFF2-40B4-BE49-F238E27FC236}">
              <a16:creationId xmlns:a16="http://schemas.microsoft.com/office/drawing/2014/main" id="{D30D7C08-5E81-474F-8E29-0CB4A9F8D3A3}"/>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 uri="{96DAC541-7B7A-43D3-8B79-37D633B846F1}">
              <asvg:svgBlip xmlns:asvg="http://schemas.microsoft.com/office/drawing/2016/SVG/main" r:embed="rId14"/>
            </a:ext>
          </a:extLst>
        </a:blip>
        <a:stretch>
          <a:fillRect/>
        </a:stretch>
      </xdr:blipFill>
      <xdr:spPr>
        <a:xfrm>
          <a:off x="6858000" y="3327400"/>
          <a:ext cx="482600" cy="482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517188</xdr:colOff>
      <xdr:row>29</xdr:row>
      <xdr:rowOff>9554</xdr:rowOff>
    </xdr:from>
    <xdr:to>
      <xdr:col>10</xdr:col>
      <xdr:colOff>1320896</xdr:colOff>
      <xdr:row>43</xdr:row>
      <xdr:rowOff>9455</xdr:rowOff>
    </xdr:to>
    <xdr:pic>
      <xdr:nvPicPr>
        <xdr:cNvPr id="3" name="Imagen 2" descr="Interfaz de usuario gráfica, Texto, Aplicación, Correo electrónico&#10;&#10;Descripción generada automáticamente">
          <a:extLst>
            <a:ext uri="{FF2B5EF4-FFF2-40B4-BE49-F238E27FC236}">
              <a16:creationId xmlns:a16="http://schemas.microsoft.com/office/drawing/2014/main" id="{5474053B-F1C0-408A-A0D3-3E4BB134E4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4988" y="5515004"/>
          <a:ext cx="6601258" cy="2666901"/>
        </a:xfrm>
        <a:prstGeom prst="rect">
          <a:avLst/>
        </a:prstGeom>
      </xdr:spPr>
    </xdr:pic>
    <xdr:clientData/>
  </xdr:twoCellAnchor>
  <xdr:twoCellAnchor editAs="oneCell">
    <xdr:from>
      <xdr:col>2</xdr:col>
      <xdr:colOff>297753</xdr:colOff>
      <xdr:row>0</xdr:row>
      <xdr:rowOff>12700</xdr:rowOff>
    </xdr:from>
    <xdr:to>
      <xdr:col>10</xdr:col>
      <xdr:colOff>1222051</xdr:colOff>
      <xdr:row>1</xdr:row>
      <xdr:rowOff>173807</xdr:rowOff>
    </xdr:to>
    <xdr:pic>
      <xdr:nvPicPr>
        <xdr:cNvPr id="4" name="Imagen 3">
          <a:extLst>
            <a:ext uri="{FF2B5EF4-FFF2-40B4-BE49-F238E27FC236}">
              <a16:creationId xmlns:a16="http://schemas.microsoft.com/office/drawing/2014/main" id="{CB8FE44A-4D0F-475A-9BFC-F31F134194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7303" y="12700"/>
          <a:ext cx="6721848" cy="351607"/>
        </a:xfrm>
        <a:prstGeom prst="rect">
          <a:avLst/>
        </a:prstGeom>
      </xdr:spPr>
    </xdr:pic>
    <xdr:clientData/>
  </xdr:twoCellAnchor>
  <xdr:twoCellAnchor>
    <xdr:from>
      <xdr:col>2</xdr:col>
      <xdr:colOff>285307</xdr:colOff>
      <xdr:row>29</xdr:row>
      <xdr:rowOff>8417</xdr:rowOff>
    </xdr:from>
    <xdr:to>
      <xdr:col>2</xdr:col>
      <xdr:colOff>1082749</xdr:colOff>
      <xdr:row>32</xdr:row>
      <xdr:rowOff>141324</xdr:rowOff>
    </xdr:to>
    <xdr:sp macro="" textlink="">
      <xdr:nvSpPr>
        <xdr:cNvPr id="5" name="Elipse 4">
          <a:hlinkClick xmlns:r="http://schemas.openxmlformats.org/officeDocument/2006/relationships" r:id="rId3"/>
          <a:extLst>
            <a:ext uri="{FF2B5EF4-FFF2-40B4-BE49-F238E27FC236}">
              <a16:creationId xmlns:a16="http://schemas.microsoft.com/office/drawing/2014/main" id="{2AF65F81-9BA6-4FF2-94E0-5D63BCC14213}"/>
            </a:ext>
          </a:extLst>
        </xdr:cNvPr>
        <xdr:cNvSpPr/>
      </xdr:nvSpPr>
      <xdr:spPr>
        <a:xfrm>
          <a:off x="494857" y="5780567"/>
          <a:ext cx="797442" cy="704407"/>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oneCell">
    <xdr:from>
      <xdr:col>8</xdr:col>
      <xdr:colOff>1015879</xdr:colOff>
      <xdr:row>18</xdr:row>
      <xdr:rowOff>756559</xdr:rowOff>
    </xdr:from>
    <xdr:to>
      <xdr:col>10</xdr:col>
      <xdr:colOff>665551</xdr:colOff>
      <xdr:row>21</xdr:row>
      <xdr:rowOff>62878</xdr:rowOff>
    </xdr:to>
    <xdr:pic>
      <xdr:nvPicPr>
        <xdr:cNvPr id="6" name="Imagen 5" descr="Texto&#10;&#10;Descripción generada automáticamente">
          <a:hlinkClick xmlns:r="http://schemas.openxmlformats.org/officeDocument/2006/relationships" r:id="rId4"/>
          <a:extLst>
            <a:ext uri="{FF2B5EF4-FFF2-40B4-BE49-F238E27FC236}">
              <a16:creationId xmlns:a16="http://schemas.microsoft.com/office/drawing/2014/main" id="{5F3CD890-8B2B-4F09-BC1F-38DD70B12B13}"/>
            </a:ext>
          </a:extLst>
        </xdr:cNvPr>
        <xdr:cNvPicPr>
          <a:picLocks noChangeAspect="1"/>
        </xdr:cNvPicPr>
      </xdr:nvPicPr>
      <xdr:blipFill>
        <a:blip xmlns:r="http://schemas.openxmlformats.org/officeDocument/2006/relationships" r:embed="rId5"/>
        <a:stretch>
          <a:fillRect/>
        </a:stretch>
      </xdr:blipFill>
      <xdr:spPr>
        <a:xfrm>
          <a:off x="5657729" y="3277509"/>
          <a:ext cx="1014922" cy="411219"/>
        </a:xfrm>
        <a:prstGeom prst="rect">
          <a:avLst/>
        </a:prstGeom>
      </xdr:spPr>
    </xdr:pic>
    <xdr:clientData/>
  </xdr:twoCellAnchor>
  <xdr:twoCellAnchor editAs="absolute">
    <xdr:from>
      <xdr:col>2</xdr:col>
      <xdr:colOff>947301</xdr:colOff>
      <xdr:row>32</xdr:row>
      <xdr:rowOff>180766</xdr:rowOff>
    </xdr:from>
    <xdr:to>
      <xdr:col>2</xdr:col>
      <xdr:colOff>1489374</xdr:colOff>
      <xdr:row>35</xdr:row>
      <xdr:rowOff>188509</xdr:rowOff>
    </xdr:to>
    <xdr:pic>
      <xdr:nvPicPr>
        <xdr:cNvPr id="7" name="Imagen 6" descr="Interfaz de usuario gráfica, Texto, Aplicación, Correo electrónico&#10;&#10;Descripción generada automáticamente">
          <a:hlinkClick xmlns:r="http://schemas.openxmlformats.org/officeDocument/2006/relationships" r:id="rId6"/>
          <a:extLst>
            <a:ext uri="{FF2B5EF4-FFF2-40B4-BE49-F238E27FC236}">
              <a16:creationId xmlns:a16="http://schemas.microsoft.com/office/drawing/2014/main" id="{5BB29201-CA68-49FE-98D1-671705E5FCC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82" t="27754" r="84922" b="50506"/>
        <a:stretch/>
      </xdr:blipFill>
      <xdr:spPr>
        <a:xfrm>
          <a:off x="2395101" y="6257716"/>
          <a:ext cx="542073" cy="579243"/>
        </a:xfrm>
        <a:prstGeom prst="rect">
          <a:avLst/>
        </a:prstGeom>
      </xdr:spPr>
    </xdr:pic>
    <xdr:clientData/>
  </xdr:twoCellAnchor>
  <xdr:twoCellAnchor editAs="absolute">
    <xdr:from>
      <xdr:col>2</xdr:col>
      <xdr:colOff>933074</xdr:colOff>
      <xdr:row>37</xdr:row>
      <xdr:rowOff>3629</xdr:rowOff>
    </xdr:from>
    <xdr:to>
      <xdr:col>2</xdr:col>
      <xdr:colOff>1513867</xdr:colOff>
      <xdr:row>39</xdr:row>
      <xdr:rowOff>173996</xdr:rowOff>
    </xdr:to>
    <xdr:pic>
      <xdr:nvPicPr>
        <xdr:cNvPr id="8" name="Imagen 7" descr="Interfaz de usuario gráfica, Texto, Aplicación, Correo electrónico&#10;&#10;Descripción generada automáticamente">
          <a:hlinkClick xmlns:r="http://schemas.openxmlformats.org/officeDocument/2006/relationships" r:id="rId7"/>
          <a:extLst>
            <a:ext uri="{FF2B5EF4-FFF2-40B4-BE49-F238E27FC236}">
              <a16:creationId xmlns:a16="http://schemas.microsoft.com/office/drawing/2014/main" id="{F10D8FC4-4557-4C47-8E42-DEADD2E14AA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96" t="56645" r="84922" b="22759"/>
        <a:stretch/>
      </xdr:blipFill>
      <xdr:spPr>
        <a:xfrm>
          <a:off x="2380874" y="7033079"/>
          <a:ext cx="580793" cy="551367"/>
        </a:xfrm>
        <a:prstGeom prst="rect">
          <a:avLst/>
        </a:prstGeom>
      </xdr:spPr>
    </xdr:pic>
    <xdr:clientData/>
  </xdr:twoCellAnchor>
  <xdr:twoCellAnchor editAs="oneCell">
    <xdr:from>
      <xdr:col>10</xdr:col>
      <xdr:colOff>1244600</xdr:colOff>
      <xdr:row>0</xdr:row>
      <xdr:rowOff>38100</xdr:rowOff>
    </xdr:from>
    <xdr:to>
      <xdr:col>12</xdr:col>
      <xdr:colOff>139700</xdr:colOff>
      <xdr:row>1</xdr:row>
      <xdr:rowOff>149658</xdr:rowOff>
    </xdr:to>
    <xdr:pic>
      <xdr:nvPicPr>
        <xdr:cNvPr id="9" name="Imagen 8" descr="Texto&#10;&#10;Descripción generada automáticamente con confianza baja">
          <a:hlinkClick xmlns:r="http://schemas.openxmlformats.org/officeDocument/2006/relationships" r:id="rId8"/>
          <a:extLst>
            <a:ext uri="{FF2B5EF4-FFF2-40B4-BE49-F238E27FC236}">
              <a16:creationId xmlns:a16="http://schemas.microsoft.com/office/drawing/2014/main" id="{C4721C41-67CD-4F29-AFD8-28143E106407}"/>
            </a:ext>
          </a:extLst>
        </xdr:cNvPr>
        <xdr:cNvPicPr>
          <a:picLocks noChangeAspect="1"/>
        </xdr:cNvPicPr>
      </xdr:nvPicPr>
      <xdr:blipFill>
        <a:blip xmlns:r="http://schemas.openxmlformats.org/officeDocument/2006/relationships" r:embed="rId9"/>
        <a:stretch>
          <a:fillRect/>
        </a:stretch>
      </xdr:blipFill>
      <xdr:spPr>
        <a:xfrm>
          <a:off x="8489950" y="38100"/>
          <a:ext cx="730250" cy="302058"/>
        </a:xfrm>
        <a:prstGeom prst="rect">
          <a:avLst/>
        </a:prstGeom>
      </xdr:spPr>
    </xdr:pic>
    <xdr:clientData/>
  </xdr:twoCellAnchor>
  <xdr:twoCellAnchor editAs="oneCell">
    <xdr:from>
      <xdr:col>2</xdr:col>
      <xdr:colOff>1568450</xdr:colOff>
      <xdr:row>43</xdr:row>
      <xdr:rowOff>158750</xdr:rowOff>
    </xdr:from>
    <xdr:to>
      <xdr:col>9</xdr:col>
      <xdr:colOff>92818</xdr:colOff>
      <xdr:row>46</xdr:row>
      <xdr:rowOff>142034</xdr:rowOff>
    </xdr:to>
    <xdr:pic>
      <xdr:nvPicPr>
        <xdr:cNvPr id="11" name="Imagen 10">
          <a:hlinkClick xmlns:r="http://schemas.openxmlformats.org/officeDocument/2006/relationships" r:id="rId6"/>
          <a:extLst>
            <a:ext uri="{FF2B5EF4-FFF2-40B4-BE49-F238E27FC236}">
              <a16:creationId xmlns:a16="http://schemas.microsoft.com/office/drawing/2014/main" id="{2BD6B6CE-2E8F-48BC-8236-1A2E4036579A}"/>
            </a:ext>
          </a:extLst>
        </xdr:cNvPr>
        <xdr:cNvPicPr>
          <a:picLocks noChangeAspect="1"/>
        </xdr:cNvPicPr>
      </xdr:nvPicPr>
      <xdr:blipFill>
        <a:blip xmlns:r="http://schemas.openxmlformats.org/officeDocument/2006/relationships" r:embed="rId10"/>
        <a:stretch>
          <a:fillRect/>
        </a:stretch>
      </xdr:blipFill>
      <xdr:spPr>
        <a:xfrm>
          <a:off x="3016250" y="8331200"/>
          <a:ext cx="4182218" cy="55478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porvenir.com.co/web/personas/como-consultar-y-retirar-tus-cesantia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www.porvenir.com.co/web/personas/como-consultar-y-retirar-tus-cesantias"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9B22-1F89-4C25-8344-FED3BF55F56C}">
  <sheetPr>
    <tabColor rgb="FF92D050"/>
  </sheetPr>
  <dimension ref="B1:J24"/>
  <sheetViews>
    <sheetView showGridLines="0" showRowColHeaders="0" tabSelected="1" workbookViewId="0">
      <selection activeCell="M14" sqref="M14"/>
    </sheetView>
  </sheetViews>
  <sheetFormatPr baseColWidth="10" defaultRowHeight="15" x14ac:dyDescent="0.4"/>
  <cols>
    <col min="1" max="3" width="10.90625" style="31"/>
    <col min="4" max="4" width="10.90625" style="31" customWidth="1"/>
    <col min="5" max="16384" width="10.90625" style="31"/>
  </cols>
  <sheetData>
    <row r="1" spans="2:10" ht="6" customHeight="1" x14ac:dyDescent="0.4"/>
    <row r="4" spans="2:10" ht="7" customHeight="1" x14ac:dyDescent="0.4"/>
    <row r="5" spans="2:10" ht="15" customHeight="1" x14ac:dyDescent="0.4">
      <c r="B5" s="141" t="s">
        <v>41</v>
      </c>
      <c r="C5" s="141"/>
      <c r="D5" s="141"/>
      <c r="E5" s="141"/>
      <c r="F5" s="141"/>
      <c r="G5" s="141"/>
      <c r="H5" s="141"/>
      <c r="I5" s="141"/>
      <c r="J5" s="141"/>
    </row>
    <row r="6" spans="2:10" x14ac:dyDescent="0.4">
      <c r="B6" s="141"/>
      <c r="C6" s="141"/>
      <c r="D6" s="141"/>
      <c r="E6" s="141"/>
      <c r="F6" s="141"/>
      <c r="G6" s="141"/>
      <c r="H6" s="141"/>
      <c r="I6" s="141"/>
      <c r="J6" s="141"/>
    </row>
    <row r="7" spans="2:10" ht="15" customHeight="1" x14ac:dyDescent="0.4">
      <c r="B7" s="141"/>
      <c r="C7" s="141"/>
      <c r="D7" s="141"/>
      <c r="E7" s="141"/>
      <c r="F7" s="141"/>
      <c r="G7" s="141"/>
      <c r="H7" s="141"/>
      <c r="I7" s="141"/>
      <c r="J7" s="141"/>
    </row>
    <row r="8" spans="2:10" x14ac:dyDescent="0.4">
      <c r="B8" s="141"/>
      <c r="C8" s="141"/>
      <c r="D8" s="141"/>
      <c r="E8" s="141"/>
      <c r="F8" s="141"/>
      <c r="G8" s="141"/>
      <c r="H8" s="141"/>
      <c r="I8" s="141"/>
      <c r="J8" s="141"/>
    </row>
    <row r="9" spans="2:10" x14ac:dyDescent="0.4">
      <c r="B9" s="141"/>
      <c r="C9" s="141"/>
      <c r="D9" s="141"/>
      <c r="E9" s="141"/>
      <c r="F9" s="141"/>
      <c r="G9" s="141"/>
      <c r="H9" s="141"/>
      <c r="I9" s="141"/>
      <c r="J9" s="141"/>
    </row>
    <row r="10" spans="2:10" x14ac:dyDescent="0.4">
      <c r="B10" s="141"/>
      <c r="C10" s="141"/>
      <c r="D10" s="141"/>
      <c r="E10" s="141"/>
      <c r="F10" s="141"/>
      <c r="G10" s="141"/>
      <c r="H10" s="141"/>
      <c r="I10" s="141"/>
      <c r="J10" s="141"/>
    </row>
    <row r="11" spans="2:10" x14ac:dyDescent="0.4">
      <c r="B11" s="141"/>
      <c r="C11" s="141"/>
      <c r="D11" s="141"/>
      <c r="E11" s="141"/>
      <c r="F11" s="141"/>
      <c r="G11" s="141"/>
      <c r="H11" s="141"/>
      <c r="I11" s="141"/>
      <c r="J11" s="141"/>
    </row>
    <row r="12" spans="2:10" x14ac:dyDescent="0.4">
      <c r="B12" s="141"/>
      <c r="C12" s="141"/>
      <c r="D12" s="141"/>
      <c r="E12" s="141"/>
      <c r="F12" s="141"/>
      <c r="G12" s="141"/>
      <c r="H12" s="141"/>
      <c r="I12" s="141"/>
      <c r="J12" s="141"/>
    </row>
    <row r="13" spans="2:10" x14ac:dyDescent="0.4">
      <c r="B13" s="102"/>
      <c r="C13" s="102"/>
      <c r="D13" s="102"/>
      <c r="E13" s="102"/>
      <c r="F13" s="102"/>
      <c r="G13" s="102"/>
      <c r="H13" s="102"/>
      <c r="I13" s="102"/>
      <c r="J13" s="102"/>
    </row>
    <row r="14" spans="2:10" x14ac:dyDescent="0.4">
      <c r="B14" s="102"/>
      <c r="C14" s="102"/>
      <c r="D14" s="102"/>
      <c r="E14" s="102"/>
      <c r="F14" s="102"/>
      <c r="G14" s="102"/>
      <c r="H14" s="102"/>
      <c r="I14" s="102"/>
      <c r="J14" s="102"/>
    </row>
    <row r="15" spans="2:10" x14ac:dyDescent="0.4">
      <c r="B15" s="102"/>
      <c r="C15" s="102"/>
      <c r="D15" s="102"/>
      <c r="E15" s="102"/>
      <c r="F15" s="102"/>
      <c r="G15" s="102"/>
      <c r="H15" s="102"/>
      <c r="I15" s="102"/>
      <c r="J15" s="102"/>
    </row>
    <row r="16" spans="2:10" x14ac:dyDescent="0.4">
      <c r="B16" s="102"/>
      <c r="C16" s="102"/>
      <c r="D16" s="102"/>
      <c r="E16" s="102"/>
      <c r="F16" s="102"/>
      <c r="G16" s="102"/>
      <c r="H16" s="102"/>
      <c r="I16" s="102"/>
      <c r="J16" s="102"/>
    </row>
    <row r="17" spans="2:10" x14ac:dyDescent="0.4">
      <c r="B17" s="102"/>
      <c r="C17" s="102"/>
      <c r="D17" s="102"/>
      <c r="E17" s="102"/>
      <c r="F17" s="102"/>
      <c r="G17" s="102"/>
      <c r="H17" s="102"/>
      <c r="I17" s="102"/>
      <c r="J17" s="102"/>
    </row>
    <row r="18" spans="2:10" x14ac:dyDescent="0.4">
      <c r="B18" s="102"/>
      <c r="C18" s="102"/>
      <c r="D18" s="102"/>
      <c r="E18" s="102"/>
      <c r="F18" s="102"/>
      <c r="G18" s="102"/>
      <c r="H18" s="102"/>
      <c r="I18" s="102"/>
      <c r="J18" s="102"/>
    </row>
    <row r="19" spans="2:10" x14ac:dyDescent="0.4">
      <c r="B19" s="102"/>
      <c r="C19" s="102"/>
      <c r="D19" s="102"/>
      <c r="E19" s="102"/>
      <c r="F19" s="102"/>
      <c r="G19" s="102"/>
      <c r="H19" s="102"/>
      <c r="I19" s="102"/>
      <c r="J19" s="102"/>
    </row>
    <row r="20" spans="2:10" x14ac:dyDescent="0.4">
      <c r="B20" s="102"/>
      <c r="C20" s="102"/>
      <c r="D20" s="102"/>
      <c r="E20" s="102"/>
      <c r="F20" s="102"/>
      <c r="G20" s="102"/>
      <c r="H20" s="102"/>
      <c r="I20" s="102"/>
      <c r="J20" s="102"/>
    </row>
    <row r="21" spans="2:10" x14ac:dyDescent="0.4">
      <c r="B21" s="102"/>
      <c r="C21" s="102"/>
      <c r="D21" s="102"/>
      <c r="E21" s="102"/>
      <c r="F21" s="102"/>
      <c r="G21" s="102"/>
      <c r="H21" s="102"/>
      <c r="I21" s="102"/>
      <c r="J21" s="102"/>
    </row>
    <row r="22" spans="2:10" x14ac:dyDescent="0.4">
      <c r="B22" s="102"/>
      <c r="C22" s="102"/>
      <c r="D22" s="102"/>
      <c r="E22" s="102"/>
      <c r="F22" s="102"/>
      <c r="G22" s="102"/>
      <c r="H22" s="102"/>
      <c r="I22" s="102"/>
      <c r="J22" s="102"/>
    </row>
    <row r="23" spans="2:10" x14ac:dyDescent="0.4">
      <c r="B23" s="102"/>
      <c r="C23" s="102"/>
      <c r="D23" s="102"/>
      <c r="E23" s="102"/>
      <c r="F23" s="102"/>
      <c r="G23" s="102"/>
      <c r="H23" s="102"/>
      <c r="I23" s="102"/>
      <c r="J23" s="102"/>
    </row>
    <row r="24" spans="2:10" x14ac:dyDescent="0.4">
      <c r="B24" s="100"/>
      <c r="C24" s="100"/>
      <c r="D24" s="100"/>
      <c r="E24" s="100"/>
      <c r="F24" s="100"/>
      <c r="G24" s="100"/>
      <c r="H24" s="100"/>
      <c r="I24" s="100"/>
      <c r="J24" s="100"/>
    </row>
  </sheetData>
  <sheetProtection algorithmName="SHA-512" hashValue="4bJyz9F7x+QZS8P/dlLG6tPmTYocNdX9+9kidWnE7nd4XH56fyFrzF++MfMVWVBXbR04mUSRouhKg5yPZlkwbw==" saltValue="lWqTvYep+yX8n2WV/q4hnA==" spinCount="100000" sheet="1" objects="1" scenarios="1" selectLockedCells="1"/>
  <mergeCells count="1">
    <mergeCell ref="B5:J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77A6-ECF7-4973-9DB1-BC8F3E16523D}">
  <sheetPr>
    <tabColor rgb="FFFFCC00"/>
  </sheetPr>
  <dimension ref="B1:J22"/>
  <sheetViews>
    <sheetView showGridLines="0" topLeftCell="A5" workbookViewId="0"/>
  </sheetViews>
  <sheetFormatPr baseColWidth="10" defaultRowHeight="15" x14ac:dyDescent="0.4"/>
  <cols>
    <col min="1" max="3" width="10.90625" style="31"/>
    <col min="4" max="4" width="10.90625" style="31" customWidth="1"/>
    <col min="5" max="16384" width="10.90625" style="31"/>
  </cols>
  <sheetData>
    <row r="1" spans="2:10" ht="6" customHeight="1" x14ac:dyDescent="0.4"/>
    <row r="4" spans="2:10" ht="7" customHeight="1" x14ac:dyDescent="0.4"/>
    <row r="5" spans="2:10" ht="15" customHeight="1" x14ac:dyDescent="0.4">
      <c r="B5" s="141" t="s">
        <v>39</v>
      </c>
      <c r="C5" s="141"/>
      <c r="D5" s="141"/>
      <c r="E5" s="141"/>
      <c r="F5" s="141"/>
      <c r="G5" s="141"/>
      <c r="H5" s="141"/>
      <c r="I5" s="141"/>
      <c r="J5" s="141"/>
    </row>
    <row r="6" spans="2:10" x14ac:dyDescent="0.4">
      <c r="B6" s="141"/>
      <c r="C6" s="141"/>
      <c r="D6" s="141"/>
      <c r="E6" s="141"/>
      <c r="F6" s="141"/>
      <c r="G6" s="141"/>
      <c r="H6" s="141"/>
      <c r="I6" s="141"/>
      <c r="J6" s="141"/>
    </row>
    <row r="7" spans="2:10" ht="15" customHeight="1" x14ac:dyDescent="0.4">
      <c r="B7" s="141"/>
      <c r="C7" s="141"/>
      <c r="D7" s="141"/>
      <c r="E7" s="141"/>
      <c r="F7" s="141"/>
      <c r="G7" s="141"/>
      <c r="H7" s="141"/>
      <c r="I7" s="141"/>
      <c r="J7" s="141"/>
    </row>
    <row r="8" spans="2:10" x14ac:dyDescent="0.4">
      <c r="B8" s="100"/>
      <c r="C8" s="100"/>
      <c r="D8" s="100"/>
      <c r="E8" s="100"/>
      <c r="F8" s="100"/>
      <c r="G8" s="100"/>
      <c r="H8" s="100"/>
      <c r="I8" s="100"/>
      <c r="J8" s="100"/>
    </row>
    <row r="9" spans="2:10" ht="15" customHeight="1" x14ac:dyDescent="0.4">
      <c r="B9" s="100"/>
      <c r="C9" s="142" t="s">
        <v>24</v>
      </c>
      <c r="D9" s="142"/>
      <c r="E9" s="100"/>
      <c r="F9" s="100"/>
      <c r="G9" s="100"/>
      <c r="H9" s="100"/>
      <c r="I9" s="100"/>
      <c r="J9" s="100"/>
    </row>
    <row r="10" spans="2:10" ht="15" customHeight="1" x14ac:dyDescent="0.4">
      <c r="C10" s="142"/>
      <c r="D10" s="142"/>
    </row>
    <row r="11" spans="2:10" x14ac:dyDescent="0.4">
      <c r="C11" s="142"/>
      <c r="D11" s="142"/>
    </row>
    <row r="12" spans="2:10" x14ac:dyDescent="0.4">
      <c r="C12" s="142"/>
      <c r="D12" s="142"/>
    </row>
    <row r="14" spans="2:10" ht="15" customHeight="1" x14ac:dyDescent="0.4">
      <c r="C14" s="142" t="s">
        <v>25</v>
      </c>
      <c r="D14" s="142"/>
    </row>
    <row r="15" spans="2:10" x14ac:dyDescent="0.4">
      <c r="C15" s="142"/>
      <c r="D15" s="142"/>
    </row>
    <row r="16" spans="2:10" x14ac:dyDescent="0.4">
      <c r="C16" s="142"/>
      <c r="D16" s="142"/>
    </row>
    <row r="17" spans="3:4" x14ac:dyDescent="0.4">
      <c r="C17" s="142"/>
      <c r="D17" s="142"/>
    </row>
    <row r="19" spans="3:4" x14ac:dyDescent="0.4">
      <c r="C19" s="142" t="s">
        <v>26</v>
      </c>
      <c r="D19" s="142"/>
    </row>
    <row r="20" spans="3:4" x14ac:dyDescent="0.4">
      <c r="C20" s="142"/>
      <c r="D20" s="142"/>
    </row>
    <row r="21" spans="3:4" x14ac:dyDescent="0.4">
      <c r="C21" s="142"/>
      <c r="D21" s="142"/>
    </row>
    <row r="22" spans="3:4" x14ac:dyDescent="0.4">
      <c r="C22" s="142"/>
      <c r="D22" s="142"/>
    </row>
  </sheetData>
  <sheetProtection algorithmName="SHA-512" hashValue="B/J+1A62gAze3dyDSNSdsP5Ejpm3k19hWnYK/7fXhihX3OCnI1jBZjyYEr0GWEYBvln3suZs8T9HZ2NR6QkVGg==" saltValue="vBB5UmQqCR5/Ro0QvMxxhg==" spinCount="100000" sheet="1" objects="1" scenarios="1" selectLockedCells="1"/>
  <mergeCells count="4">
    <mergeCell ref="C9:D12"/>
    <mergeCell ref="C14:D17"/>
    <mergeCell ref="C19:D22"/>
    <mergeCell ref="B5:J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FD818-E2FB-424C-9249-E74C2EBC3A26}">
  <sheetPr>
    <tabColor rgb="FFFFC000"/>
  </sheetPr>
  <dimension ref="B1:R30"/>
  <sheetViews>
    <sheetView showGridLines="0" zoomScaleNormal="100" workbookViewId="0">
      <selection activeCell="E6" sqref="E6"/>
    </sheetView>
  </sheetViews>
  <sheetFormatPr baseColWidth="10" defaultColWidth="11.453125" defaultRowHeight="15" x14ac:dyDescent="0.4"/>
  <cols>
    <col min="1" max="1" width="0.81640625" style="31" customWidth="1"/>
    <col min="2" max="2" width="13.453125" style="31" customWidth="1"/>
    <col min="3" max="3" width="26.90625" style="32" customWidth="1"/>
    <col min="4" max="4" width="3.26953125" style="31" customWidth="1"/>
    <col min="5" max="5" width="18.26953125" style="33" customWidth="1"/>
    <col min="6" max="6" width="1" style="33" customWidth="1"/>
    <col min="7" max="7" width="1.54296875" style="31" customWidth="1"/>
    <col min="8" max="8" width="0.81640625" style="31" customWidth="1"/>
    <col min="9" max="9" width="17.54296875" style="31" customWidth="1"/>
    <col min="10" max="10" width="2" style="31" customWidth="1"/>
    <col min="11" max="11" width="31.36328125" style="31" customWidth="1"/>
    <col min="12" max="12" width="1.1796875" style="31" customWidth="1"/>
    <col min="13" max="13" width="13.54296875" style="31" bestFit="1" customWidth="1"/>
    <col min="14" max="14" width="3.54296875" style="31" hidden="1" customWidth="1"/>
    <col min="15" max="15" width="18.453125" style="31" customWidth="1"/>
    <col min="16" max="16384" width="11.453125" style="31"/>
  </cols>
  <sheetData>
    <row r="1" spans="2:18" x14ac:dyDescent="0.4">
      <c r="N1" s="31" t="s">
        <v>2</v>
      </c>
    </row>
    <row r="2" spans="2:18" x14ac:dyDescent="0.4">
      <c r="C2" s="34"/>
      <c r="D2" s="34"/>
      <c r="E2" s="34"/>
      <c r="F2" s="34"/>
      <c r="G2" s="34"/>
      <c r="H2" s="34"/>
      <c r="I2" s="34"/>
      <c r="J2" s="34"/>
      <c r="K2" s="34"/>
      <c r="L2" s="34"/>
    </row>
    <row r="3" spans="2:18" ht="29" customHeight="1" x14ac:dyDescent="0.4">
      <c r="C3" s="150" t="s">
        <v>38</v>
      </c>
      <c r="D3" s="151"/>
      <c r="E3" s="151"/>
      <c r="F3" s="151"/>
      <c r="G3" s="151"/>
      <c r="H3" s="151"/>
      <c r="I3" s="151"/>
      <c r="J3" s="151"/>
      <c r="K3" s="151"/>
      <c r="L3" s="152"/>
    </row>
    <row r="4" spans="2:18" ht="6.75" customHeight="1" thickBot="1" x14ac:dyDescent="0.45">
      <c r="C4" s="35"/>
      <c r="D4" s="35"/>
      <c r="E4" s="35"/>
      <c r="F4" s="35"/>
      <c r="G4" s="35"/>
      <c r="H4" s="35"/>
      <c r="I4" s="35"/>
      <c r="J4" s="35"/>
      <c r="K4" s="35"/>
      <c r="L4" s="35"/>
    </row>
    <row r="5" spans="2:18" ht="7.5" customHeight="1" x14ac:dyDescent="0.4">
      <c r="B5" s="149" t="s">
        <v>58</v>
      </c>
      <c r="C5" s="167" t="s">
        <v>36</v>
      </c>
      <c r="D5" s="36"/>
      <c r="E5" s="37"/>
      <c r="F5" s="38"/>
      <c r="G5" s="134"/>
      <c r="H5" s="167" t="s">
        <v>1</v>
      </c>
      <c r="I5" s="174"/>
      <c r="J5" s="37"/>
      <c r="K5" s="36"/>
      <c r="L5" s="116"/>
      <c r="M5" s="82" t="s">
        <v>2</v>
      </c>
    </row>
    <row r="6" spans="2:18" ht="28" customHeight="1" x14ac:dyDescent="0.4">
      <c r="B6" s="149"/>
      <c r="C6" s="168"/>
      <c r="D6" s="40"/>
      <c r="E6" s="122">
        <v>45292</v>
      </c>
      <c r="F6" s="41"/>
      <c r="G6" s="134"/>
      <c r="H6" s="168"/>
      <c r="I6" s="175"/>
      <c r="J6" s="170" t="s">
        <v>3</v>
      </c>
      <c r="K6" s="171"/>
      <c r="L6" s="117"/>
      <c r="M6" s="82" t="s">
        <v>3</v>
      </c>
    </row>
    <row r="7" spans="2:18" ht="9" customHeight="1" thickBot="1" x14ac:dyDescent="0.45">
      <c r="B7" s="149"/>
      <c r="C7" s="169"/>
      <c r="D7" s="42"/>
      <c r="E7" s="105"/>
      <c r="F7" s="44"/>
      <c r="G7" s="134"/>
      <c r="H7" s="169"/>
      <c r="I7" s="176"/>
      <c r="J7" s="124"/>
      <c r="K7" s="105"/>
      <c r="L7" s="118"/>
      <c r="M7" s="35"/>
    </row>
    <row r="8" spans="2:18" ht="9" customHeight="1" thickBot="1" x14ac:dyDescent="0.45">
      <c r="B8" s="149"/>
      <c r="C8" s="133"/>
      <c r="D8" s="134"/>
      <c r="E8" s="135"/>
      <c r="F8" s="134"/>
      <c r="G8" s="134"/>
      <c r="H8" s="134"/>
      <c r="I8" s="134"/>
      <c r="J8" s="135"/>
      <c r="K8" s="135"/>
      <c r="L8" s="136"/>
      <c r="M8" s="35"/>
    </row>
    <row r="9" spans="2:18" ht="7.5" customHeight="1" x14ac:dyDescent="0.4">
      <c r="B9" s="149"/>
      <c r="C9" s="167" t="s">
        <v>37</v>
      </c>
      <c r="D9" s="36"/>
      <c r="E9" s="108"/>
      <c r="F9" s="38"/>
      <c r="G9" s="134"/>
      <c r="H9" s="143" t="s">
        <v>0</v>
      </c>
      <c r="I9" s="144"/>
      <c r="J9" s="108"/>
      <c r="K9" s="108"/>
      <c r="L9" s="116"/>
      <c r="M9" s="35"/>
    </row>
    <row r="10" spans="2:18" ht="21.5" customHeight="1" x14ac:dyDescent="0.4">
      <c r="B10" s="149"/>
      <c r="C10" s="168"/>
      <c r="D10" s="40"/>
      <c r="E10" s="122">
        <v>45657</v>
      </c>
      <c r="F10" s="41"/>
      <c r="G10" s="134"/>
      <c r="H10" s="145"/>
      <c r="I10" s="146"/>
      <c r="J10" s="172">
        <v>1300000</v>
      </c>
      <c r="K10" s="173"/>
      <c r="L10" s="117"/>
      <c r="M10" s="35"/>
    </row>
    <row r="11" spans="2:18" ht="14" customHeight="1" thickBot="1" x14ac:dyDescent="0.45">
      <c r="B11" s="149"/>
      <c r="C11" s="169"/>
      <c r="D11" s="42"/>
      <c r="E11" s="109"/>
      <c r="F11" s="44"/>
      <c r="G11" s="134"/>
      <c r="H11" s="147"/>
      <c r="I11" s="148"/>
      <c r="J11" s="43"/>
      <c r="K11" s="42"/>
      <c r="L11" s="118"/>
      <c r="M11" s="35"/>
    </row>
    <row r="12" spans="2:18" ht="14" customHeight="1" thickBot="1" x14ac:dyDescent="0.45">
      <c r="B12" s="149"/>
      <c r="C12" s="137"/>
      <c r="D12" s="134"/>
      <c r="E12" s="138"/>
      <c r="F12" s="139"/>
      <c r="G12" s="134"/>
      <c r="H12" s="134"/>
      <c r="I12" s="140">
        <f>-_xlfn.DAYS(E6,E10)</f>
        <v>365</v>
      </c>
      <c r="J12" s="134"/>
      <c r="K12" s="134"/>
      <c r="L12" s="134"/>
      <c r="O12" s="48"/>
      <c r="P12" s="48"/>
      <c r="Q12" s="48"/>
      <c r="R12" s="48"/>
    </row>
    <row r="13" spans="2:18" ht="12.5" customHeight="1" x14ac:dyDescent="0.4">
      <c r="B13" s="132"/>
      <c r="C13" s="143" t="s">
        <v>10</v>
      </c>
      <c r="D13" s="144"/>
      <c r="E13" s="125">
        <f>-_xlfn.DAYS(E6,E10)</f>
        <v>365</v>
      </c>
      <c r="F13" s="119"/>
      <c r="G13" s="155"/>
      <c r="I13" s="156" t="str">
        <f>+IF(I12&lt;0,"Error",IF(I12&gt;365,"Recuerda que vamos a evaluar el monto de tus cesantías anuales, por lo que el número de días laborados los debes contabilizar dentro de un mismo año.","Excelente, el tiempo laborado está dentro del mismo año."))</f>
        <v>Excelente, el tiempo laborado está dentro del mismo año.</v>
      </c>
      <c r="J13" s="156"/>
      <c r="K13" s="156"/>
      <c r="L13" s="156"/>
      <c r="M13" s="49"/>
      <c r="N13" s="49"/>
      <c r="O13" s="48"/>
      <c r="P13" s="48"/>
      <c r="Q13" s="48"/>
      <c r="R13" s="48"/>
    </row>
    <row r="14" spans="2:18" ht="20.5" customHeight="1" x14ac:dyDescent="0.4">
      <c r="B14" s="132"/>
      <c r="C14" s="145"/>
      <c r="D14" s="146"/>
      <c r="E14" s="86">
        <f>(MONTH(E10)-MONTH(E6)+1)*30</f>
        <v>360</v>
      </c>
      <c r="F14" s="120"/>
      <c r="G14" s="155"/>
      <c r="I14" s="156"/>
      <c r="J14" s="156"/>
      <c r="K14" s="156"/>
      <c r="L14" s="156"/>
      <c r="O14" s="48"/>
      <c r="P14" s="48"/>
      <c r="Q14" s="48"/>
      <c r="R14" s="48"/>
    </row>
    <row r="15" spans="2:18" ht="12" customHeight="1" thickBot="1" x14ac:dyDescent="0.45">
      <c r="B15" s="132"/>
      <c r="C15" s="147"/>
      <c r="D15" s="148"/>
      <c r="E15" s="123"/>
      <c r="F15" s="121"/>
      <c r="G15" s="155"/>
      <c r="I15" s="156"/>
      <c r="J15" s="156"/>
      <c r="K15" s="156"/>
      <c r="L15" s="156"/>
      <c r="O15" s="48"/>
      <c r="P15" s="48"/>
      <c r="Q15" s="48"/>
      <c r="R15" s="48"/>
    </row>
    <row r="16" spans="2:18" ht="6.75" customHeight="1" x14ac:dyDescent="0.4">
      <c r="C16" s="51"/>
      <c r="D16" s="51"/>
      <c r="E16" s="52"/>
      <c r="F16" s="52"/>
      <c r="I16" s="156"/>
      <c r="J16" s="156"/>
      <c r="K16" s="156"/>
      <c r="L16" s="156"/>
      <c r="O16" s="48"/>
      <c r="P16" s="48"/>
      <c r="Q16" s="48"/>
      <c r="R16" s="48"/>
    </row>
    <row r="17" spans="3:15" ht="15" customHeight="1" x14ac:dyDescent="0.4">
      <c r="C17" s="51"/>
      <c r="D17" s="51"/>
      <c r="E17" s="52"/>
      <c r="F17" s="52"/>
      <c r="I17" s="156"/>
      <c r="J17" s="156"/>
      <c r="K17" s="156"/>
      <c r="L17" s="156"/>
    </row>
    <row r="18" spans="3:15" ht="6.5" customHeight="1" thickBot="1" x14ac:dyDescent="0.45">
      <c r="C18" s="51"/>
      <c r="D18" s="51"/>
      <c r="E18" s="52"/>
      <c r="F18" s="52"/>
      <c r="I18" s="53"/>
      <c r="J18" s="53"/>
      <c r="K18" s="53"/>
      <c r="L18" s="53"/>
    </row>
    <row r="19" spans="3:15" ht="9" customHeight="1" x14ac:dyDescent="0.4">
      <c r="C19" s="157" t="s">
        <v>8</v>
      </c>
      <c r="D19" s="158"/>
      <c r="E19" s="127">
        <f>IF(J6="SI",162000,)</f>
        <v>0</v>
      </c>
      <c r="F19" s="91"/>
      <c r="G19" s="55">
        <f>+IF(K6="Si",162000,0)</f>
        <v>0</v>
      </c>
      <c r="H19" s="56"/>
      <c r="I19" s="153" t="s">
        <v>23</v>
      </c>
      <c r="J19" s="154"/>
      <c r="K19" s="154"/>
    </row>
    <row r="20" spans="3:15" ht="62.5" customHeight="1" x14ac:dyDescent="0.4">
      <c r="C20" s="159"/>
      <c r="D20" s="160"/>
      <c r="E20" s="165">
        <f>+((J10+E19)*(E14))/360</f>
        <v>1300000</v>
      </c>
      <c r="F20" s="166"/>
      <c r="G20" s="126"/>
      <c r="H20" s="57"/>
      <c r="I20" s="153"/>
      <c r="J20" s="154"/>
      <c r="K20" s="154"/>
      <c r="O20" s="63"/>
    </row>
    <row r="21" spans="3:15" ht="9" customHeight="1" thickBot="1" x14ac:dyDescent="0.45">
      <c r="C21" s="68"/>
      <c r="D21" s="28"/>
      <c r="E21" s="28"/>
      <c r="F21" s="28"/>
      <c r="G21" s="58"/>
      <c r="H21" s="59"/>
      <c r="I21" s="93"/>
      <c r="M21" s="63"/>
    </row>
    <row r="22" spans="3:15" ht="15.5" thickBot="1" x14ac:dyDescent="0.45">
      <c r="C22" s="31"/>
      <c r="D22" s="52"/>
      <c r="E22" s="52"/>
      <c r="F22" s="31"/>
    </row>
    <row r="23" spans="3:15" ht="7.5" customHeight="1" x14ac:dyDescent="0.4">
      <c r="C23" s="161" t="s">
        <v>9</v>
      </c>
      <c r="D23" s="162"/>
      <c r="E23" s="95"/>
      <c r="F23" s="95"/>
      <c r="G23" s="54"/>
      <c r="H23" s="56"/>
      <c r="I23" s="153" t="s">
        <v>15</v>
      </c>
      <c r="J23" s="154"/>
      <c r="K23" s="154"/>
    </row>
    <row r="24" spans="3:15" ht="58" customHeight="1" x14ac:dyDescent="0.4">
      <c r="C24" s="163"/>
      <c r="D24" s="164"/>
      <c r="E24" s="165">
        <f>+(E20*E14*0.12)/360</f>
        <v>156000</v>
      </c>
      <c r="F24" s="166"/>
      <c r="G24" s="126"/>
      <c r="H24" s="57"/>
      <c r="I24" s="153"/>
      <c r="J24" s="154"/>
      <c r="K24" s="154"/>
      <c r="L24" s="64"/>
      <c r="O24" s="63"/>
    </row>
    <row r="25" spans="3:15" ht="7.5" customHeight="1" thickBot="1" x14ac:dyDescent="0.45">
      <c r="C25" s="97"/>
      <c r="D25" s="98"/>
      <c r="E25" s="98"/>
      <c r="F25" s="98"/>
      <c r="G25" s="58"/>
      <c r="H25" s="59"/>
      <c r="I25" s="94"/>
      <c r="L25" s="63"/>
    </row>
    <row r="26" spans="3:15" x14ac:dyDescent="0.4">
      <c r="C26" s="61"/>
      <c r="D26" s="61"/>
      <c r="E26" s="61"/>
      <c r="F26" s="60"/>
      <c r="H26" s="60"/>
    </row>
    <row r="29" spans="3:15" x14ac:dyDescent="0.4">
      <c r="C29" s="39"/>
      <c r="D29" s="39"/>
      <c r="E29" s="39"/>
      <c r="F29" s="39"/>
      <c r="G29" s="39"/>
      <c r="H29" s="39"/>
      <c r="I29" s="39"/>
      <c r="J29" s="39"/>
      <c r="K29" s="39"/>
      <c r="L29" s="35"/>
    </row>
    <row r="30" spans="3:15" x14ac:dyDescent="0.4">
      <c r="C30" s="39"/>
      <c r="D30" s="39"/>
      <c r="E30" s="39"/>
      <c r="F30" s="39"/>
      <c r="G30" s="39"/>
      <c r="H30" s="39"/>
      <c r="I30" s="39"/>
      <c r="J30" s="39"/>
      <c r="K30" s="39"/>
      <c r="L30" s="35"/>
    </row>
  </sheetData>
  <sheetProtection algorithmName="SHA-512" hashValue="C8XvvQABH69mIah1+FtY6aOuUjdP0j7RjSKVchtRwyDpd7y7bsR5Ism8+O1GRrO8U6dXyn150Hjjb370cRDpyg==" saltValue="6fc/HIqlrrV2aL0pxej9VQ==" spinCount="100000" sheet="1" objects="1" scenarios="1" selectLockedCells="1"/>
  <mergeCells count="17">
    <mergeCell ref="H5:I7"/>
    <mergeCell ref="H9:I11"/>
    <mergeCell ref="B5:B12"/>
    <mergeCell ref="C3:L3"/>
    <mergeCell ref="I23:K24"/>
    <mergeCell ref="G13:G15"/>
    <mergeCell ref="I19:K20"/>
    <mergeCell ref="C13:D15"/>
    <mergeCell ref="I13:L17"/>
    <mergeCell ref="C19:D20"/>
    <mergeCell ref="C23:D24"/>
    <mergeCell ref="E20:F20"/>
    <mergeCell ref="E24:F24"/>
    <mergeCell ref="C9:C11"/>
    <mergeCell ref="C5:C7"/>
    <mergeCell ref="J6:K6"/>
    <mergeCell ref="J10:K10"/>
  </mergeCells>
  <conditionalFormatting sqref="I13:L17">
    <cfRule type="expression" dxfId="7" priority="1">
      <formula>$I$12&lt;0</formula>
    </cfRule>
    <cfRule type="expression" dxfId="6" priority="2">
      <formula>$I$12=0</formula>
    </cfRule>
    <cfRule type="expression" dxfId="5" priority="3">
      <formula>+$I$12&lt;=365</formula>
    </cfRule>
    <cfRule type="expression" dxfId="4" priority="4">
      <formula>+$I$12&gt;365</formula>
    </cfRule>
  </conditionalFormatting>
  <dataValidations count="7">
    <dataValidation type="whole" operator="greaterThanOrEqual" allowBlank="1" showInputMessage="1" showErrorMessage="1" error="Recuerda ingresar el sueldo mensual en números enteros._x000a_" sqref="J10" xr:uid="{5D61CB45-F10C-4479-94A4-50E76DDF440A}">
      <formula1>0</formula1>
    </dataValidation>
    <dataValidation type="whole" operator="lessThanOrEqual" allowBlank="1" showInputMessage="1" showErrorMessage="1" sqref="O12:R16 F14" xr:uid="{6EC91920-71FE-4713-815F-9E0CD8E4963E}">
      <formula1>360</formula1>
    </dataValidation>
    <dataValidation type="whole" operator="greaterThan" allowBlank="1" showErrorMessage="1" error="El valor de los dias laborados son enteros" prompt="Recuerda que el maximo de dias laborados en un año son 360 " sqref="D22:E22 E15:F18" xr:uid="{F334D896-E220-4C77-8FA4-1FC78908CAEB}">
      <formula1>1</formula1>
    </dataValidation>
    <dataValidation type="date" allowBlank="1" showInputMessage="1" showErrorMessage="1" error="Escribe la fecha con estructura dia/mes/año" sqref="E12:F12 E6 E10:E11" xr:uid="{6F8A4D1B-4AD0-42A7-84AC-5F3E9DB2FF14}">
      <formula1>1</formula1>
      <formula2>55153</formula2>
    </dataValidation>
    <dataValidation type="whole" operator="lessThanOrEqual" allowBlank="1" showInputMessage="1" showErrorMessage="1" sqref="E14" xr:uid="{C582FA42-E580-4E02-B430-6F06B327A932}">
      <formula1>365</formula1>
    </dataValidation>
    <dataValidation type="list" allowBlank="1" showInputMessage="1" showErrorMessage="1" sqref="J7" xr:uid="{6C714299-69CE-43E9-93B2-3AC8A54E12CA}">
      <formula1>$M$1:$M$35</formula1>
    </dataValidation>
    <dataValidation type="list" allowBlank="1" showInputMessage="1" showErrorMessage="1" sqref="J6:K6" xr:uid="{CB7581A6-CB2D-4AC7-A26E-64DABF02A7E8}">
      <formula1>$M$5:$M$6</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09FC3-9F1C-47DD-BED0-55C519742AC7}">
  <sheetPr>
    <tabColor rgb="FFFFCC00"/>
  </sheetPr>
  <dimension ref="B1:S27"/>
  <sheetViews>
    <sheetView showGridLines="0" topLeftCell="A9" zoomScale="69" zoomScaleNormal="69" zoomScaleSheetLayoutView="93" workbookViewId="0">
      <selection activeCell="M9" sqref="M9"/>
    </sheetView>
  </sheetViews>
  <sheetFormatPr baseColWidth="10" defaultColWidth="11.453125" defaultRowHeight="16" x14ac:dyDescent="0.4"/>
  <cols>
    <col min="1" max="1" width="11.453125" style="1"/>
    <col min="2" max="2" width="1.54296875" style="1" customWidth="1"/>
    <col min="3" max="3" width="4" style="2" customWidth="1"/>
    <col min="4" max="4" width="8.1796875" style="1" customWidth="1"/>
    <col min="5" max="5" width="4.7265625" style="1" customWidth="1"/>
    <col min="6" max="6" width="6.1796875" style="1" customWidth="1"/>
    <col min="7" max="7" width="11.453125" style="3"/>
    <col min="8" max="8" width="4.7265625" style="1" customWidth="1"/>
    <col min="9" max="9" width="14" style="1" customWidth="1"/>
    <col min="10" max="10" width="1.7265625" style="1" customWidth="1"/>
    <col min="11" max="11" width="6.453125" style="1" customWidth="1"/>
    <col min="12" max="12" width="14.81640625" style="1" customWidth="1"/>
    <col min="13" max="13" width="21.81640625" style="1" customWidth="1"/>
    <col min="14" max="14" width="1.81640625" style="1" customWidth="1"/>
    <col min="15" max="15" width="4.54296875" style="1" customWidth="1"/>
    <col min="16" max="16" width="2" style="1" customWidth="1"/>
    <col min="17" max="17" width="48.81640625" style="1" customWidth="1"/>
    <col min="18" max="18" width="18.54296875" style="1" customWidth="1"/>
    <col min="19" max="19" width="17.54296875" style="1" customWidth="1"/>
    <col min="20" max="16384" width="11.453125" style="1"/>
  </cols>
  <sheetData>
    <row r="1" spans="2:19" ht="16.5" thickBot="1" x14ac:dyDescent="0.45"/>
    <row r="2" spans="2:19" ht="19.5" thickBot="1" x14ac:dyDescent="0.45">
      <c r="B2" s="189" t="s">
        <v>6</v>
      </c>
      <c r="C2" s="190"/>
      <c r="D2" s="190"/>
      <c r="E2" s="190"/>
      <c r="F2" s="190"/>
      <c r="G2" s="190"/>
      <c r="H2" s="190"/>
      <c r="I2" s="190"/>
      <c r="J2" s="190"/>
      <c r="K2" s="190"/>
      <c r="L2" s="190"/>
      <c r="M2" s="190"/>
      <c r="N2" s="191"/>
    </row>
    <row r="3" spans="2:19" ht="19" x14ac:dyDescent="0.4">
      <c r="B3" s="77"/>
      <c r="C3" s="77"/>
      <c r="D3" s="77"/>
      <c r="E3" s="77"/>
      <c r="F3" s="77"/>
      <c r="G3" s="77"/>
      <c r="H3" s="77"/>
      <c r="I3" s="77"/>
      <c r="J3" s="77"/>
      <c r="K3" s="77"/>
      <c r="L3" s="77"/>
      <c r="M3" s="77"/>
      <c r="N3" s="77"/>
      <c r="Q3" s="3" t="s">
        <v>20</v>
      </c>
      <c r="R3" s="80">
        <f>R6-R4</f>
        <v>71812800</v>
      </c>
    </row>
    <row r="4" spans="2:19" ht="19" x14ac:dyDescent="0.4">
      <c r="B4" s="77"/>
      <c r="C4" s="77"/>
      <c r="D4" s="77"/>
      <c r="E4" s="77"/>
      <c r="F4" s="77"/>
      <c r="G4" s="77"/>
      <c r="H4" s="77"/>
      <c r="I4" s="77"/>
      <c r="J4" s="77"/>
      <c r="K4" s="77"/>
      <c r="L4" s="77"/>
      <c r="M4" s="77"/>
      <c r="N4" s="77"/>
      <c r="Q4" s="3" t="s">
        <v>19</v>
      </c>
      <c r="R4" s="79">
        <f>M20</f>
        <v>8187200</v>
      </c>
    </row>
    <row r="5" spans="2:19" ht="19" x14ac:dyDescent="0.4">
      <c r="B5" s="77"/>
      <c r="C5" s="77"/>
      <c r="D5" s="77"/>
      <c r="E5" s="77"/>
      <c r="F5" s="77"/>
      <c r="G5" s="77"/>
      <c r="H5" s="77"/>
      <c r="I5" s="77"/>
      <c r="J5" s="77"/>
      <c r="K5" s="77"/>
      <c r="L5" s="77"/>
      <c r="M5" s="77"/>
      <c r="N5" s="77"/>
      <c r="Q5" s="1" t="s">
        <v>56</v>
      </c>
      <c r="R5" s="1">
        <f>SUM(R20:R47)</f>
        <v>0</v>
      </c>
    </row>
    <row r="6" spans="2:19" ht="16.5" thickBot="1" x14ac:dyDescent="0.45">
      <c r="C6" s="78"/>
      <c r="D6" s="78"/>
      <c r="E6" s="78"/>
      <c r="F6" s="78"/>
      <c r="G6" s="78"/>
      <c r="H6" s="78"/>
      <c r="I6" s="78"/>
      <c r="J6" s="78"/>
      <c r="K6" s="78"/>
      <c r="L6" s="78"/>
      <c r="M6" s="78"/>
      <c r="Q6" s="3" t="s">
        <v>18</v>
      </c>
      <c r="R6" s="79">
        <f>M9*M15</f>
        <v>80000000</v>
      </c>
    </row>
    <row r="7" spans="2:19" x14ac:dyDescent="0.4">
      <c r="B7" s="4"/>
      <c r="C7" s="5"/>
      <c r="D7" s="6"/>
      <c r="E7" s="6"/>
      <c r="F7" s="6"/>
      <c r="G7" s="7"/>
      <c r="H7" s="6"/>
      <c r="I7" s="8"/>
      <c r="K7" s="4"/>
      <c r="L7" s="6"/>
      <c r="M7" s="6"/>
      <c r="N7" s="8"/>
    </row>
    <row r="8" spans="2:19" ht="33" customHeight="1" x14ac:dyDescent="0.4">
      <c r="B8" s="9"/>
      <c r="C8" s="178" t="s">
        <v>14</v>
      </c>
      <c r="D8" s="178"/>
      <c r="E8" s="178"/>
      <c r="F8" s="178"/>
      <c r="G8" s="178"/>
      <c r="H8" s="178"/>
      <c r="I8" s="179"/>
      <c r="J8" s="10"/>
      <c r="K8" s="163" t="s">
        <v>11</v>
      </c>
      <c r="L8" s="164"/>
      <c r="M8" s="11"/>
      <c r="N8" s="12"/>
    </row>
    <row r="9" spans="2:19" x14ac:dyDescent="0.4">
      <c r="B9" s="9"/>
      <c r="C9" s="178"/>
      <c r="D9" s="178"/>
      <c r="E9" s="178"/>
      <c r="F9" s="178"/>
      <c r="G9" s="178"/>
      <c r="H9" s="178"/>
      <c r="I9" s="179"/>
      <c r="J9" s="10"/>
      <c r="K9" s="163"/>
      <c r="L9" s="164"/>
      <c r="M9" s="13">
        <v>8000000</v>
      </c>
      <c r="N9" s="14"/>
      <c r="Q9" s="10"/>
    </row>
    <row r="10" spans="2:19" ht="40.5" customHeight="1" x14ac:dyDescent="0.4">
      <c r="B10" s="9"/>
      <c r="C10" s="178"/>
      <c r="D10" s="178"/>
      <c r="E10" s="178"/>
      <c r="F10" s="178"/>
      <c r="G10" s="178"/>
      <c r="H10" s="178"/>
      <c r="I10" s="179"/>
      <c r="J10" s="10"/>
      <c r="K10" s="163"/>
      <c r="L10" s="164"/>
      <c r="M10" s="11"/>
      <c r="N10" s="14"/>
    </row>
    <row r="11" spans="2:19" ht="16.5" thickBot="1" x14ac:dyDescent="0.45">
      <c r="B11" s="15"/>
      <c r="C11" s="16"/>
      <c r="D11" s="16"/>
      <c r="E11" s="16"/>
      <c r="F11" s="16"/>
      <c r="G11" s="16"/>
      <c r="H11" s="16"/>
      <c r="I11" s="17"/>
      <c r="J11" s="18"/>
      <c r="K11" s="19"/>
      <c r="L11" s="16"/>
      <c r="M11" s="20"/>
      <c r="N11" s="21"/>
    </row>
    <row r="12" spans="2:19" ht="48.5" customHeight="1" thickBot="1" x14ac:dyDescent="0.45">
      <c r="C12" s="22"/>
      <c r="D12" s="22"/>
      <c r="E12" s="22"/>
      <c r="F12" s="22"/>
      <c r="G12" s="22"/>
      <c r="H12" s="22"/>
      <c r="I12" s="22"/>
      <c r="J12" s="18"/>
      <c r="K12" s="22"/>
      <c r="L12" s="22"/>
      <c r="M12" s="23"/>
      <c r="P12" s="178" t="s">
        <v>51</v>
      </c>
      <c r="Q12" s="178"/>
      <c r="R12" s="178"/>
      <c r="S12" s="81">
        <f>R4/R6</f>
        <v>0.10234</v>
      </c>
    </row>
    <row r="13" spans="2:19" ht="8.25" customHeight="1" x14ac:dyDescent="0.4">
      <c r="B13" s="4"/>
      <c r="C13" s="5"/>
      <c r="D13" s="6"/>
      <c r="E13" s="6"/>
      <c r="F13" s="6"/>
      <c r="G13" s="7"/>
      <c r="H13" s="6"/>
      <c r="I13" s="8"/>
      <c r="K13" s="4"/>
      <c r="L13" s="6"/>
      <c r="M13" s="6"/>
      <c r="N13" s="8"/>
    </row>
    <row r="14" spans="2:19" ht="27" customHeight="1" x14ac:dyDescent="0.4">
      <c r="B14" s="9"/>
      <c r="C14" s="178" t="s">
        <v>13</v>
      </c>
      <c r="D14" s="178"/>
      <c r="E14" s="178"/>
      <c r="F14" s="178"/>
      <c r="G14" s="178"/>
      <c r="H14" s="178"/>
      <c r="I14" s="179"/>
      <c r="J14" s="10"/>
      <c r="K14" s="163" t="s">
        <v>12</v>
      </c>
      <c r="L14" s="164"/>
      <c r="M14" s="11"/>
      <c r="N14" s="24"/>
      <c r="Q14" s="71" t="s">
        <v>57</v>
      </c>
      <c r="R14" s="185">
        <f>M9</f>
        <v>8000000</v>
      </c>
      <c r="S14" s="186"/>
    </row>
    <row r="15" spans="2:19" ht="39" customHeight="1" x14ac:dyDescent="0.4">
      <c r="B15" s="9"/>
      <c r="C15" s="178"/>
      <c r="D15" s="178"/>
      <c r="E15" s="178"/>
      <c r="F15" s="178"/>
      <c r="G15" s="178"/>
      <c r="H15" s="178"/>
      <c r="I15" s="179"/>
      <c r="J15" s="10"/>
      <c r="K15" s="163"/>
      <c r="L15" s="164"/>
      <c r="M15" s="101">
        <v>10</v>
      </c>
      <c r="N15" s="24"/>
    </row>
    <row r="16" spans="2:19" ht="27" customHeight="1" thickBot="1" x14ac:dyDescent="0.45">
      <c r="B16" s="15"/>
      <c r="C16" s="180"/>
      <c r="D16" s="180"/>
      <c r="E16" s="180"/>
      <c r="F16" s="180"/>
      <c r="G16" s="180"/>
      <c r="H16" s="180"/>
      <c r="I16" s="181"/>
      <c r="J16" s="10"/>
      <c r="K16" s="182"/>
      <c r="L16" s="183"/>
      <c r="M16" s="25"/>
      <c r="N16" s="26"/>
    </row>
    <row r="17" spans="2:19" ht="20.5" thickBot="1" x14ac:dyDescent="0.45">
      <c r="C17" s="22"/>
      <c r="D17" s="22"/>
      <c r="E17" s="22"/>
      <c r="F17" s="22"/>
      <c r="G17" s="22"/>
      <c r="H17" s="22"/>
      <c r="I17" s="22"/>
      <c r="J17" s="22"/>
      <c r="K17" s="22"/>
      <c r="L17" s="22"/>
      <c r="M17" s="27"/>
      <c r="N17" s="3"/>
      <c r="Q17" s="184" t="s">
        <v>55</v>
      </c>
      <c r="R17" s="184"/>
      <c r="S17" s="184"/>
    </row>
    <row r="18" spans="2:19" ht="7" customHeight="1" x14ac:dyDescent="0.4">
      <c r="B18" s="4"/>
      <c r="C18" s="5"/>
      <c r="D18" s="6"/>
      <c r="E18" s="6"/>
      <c r="F18" s="6"/>
      <c r="G18" s="7"/>
      <c r="H18" s="6"/>
      <c r="I18" s="8"/>
      <c r="K18" s="4"/>
      <c r="L18" s="6"/>
      <c r="M18" s="6"/>
      <c r="N18" s="8"/>
      <c r="Q18" s="177" t="s">
        <v>53</v>
      </c>
      <c r="R18" s="177" t="s">
        <v>50</v>
      </c>
      <c r="S18" s="177"/>
    </row>
    <row r="19" spans="2:19" ht="37.5" customHeight="1" x14ac:dyDescent="0.4">
      <c r="B19" s="9"/>
      <c r="C19" s="178" t="s">
        <v>42</v>
      </c>
      <c r="D19" s="178"/>
      <c r="E19" s="178"/>
      <c r="F19" s="178"/>
      <c r="G19" s="178"/>
      <c r="H19" s="178"/>
      <c r="I19" s="179"/>
      <c r="J19" s="10"/>
      <c r="K19" s="163" t="s">
        <v>17</v>
      </c>
      <c r="L19" s="164"/>
      <c r="M19" s="11"/>
      <c r="N19" s="24"/>
      <c r="Q19" s="177"/>
      <c r="R19" s="177"/>
      <c r="S19" s="177"/>
    </row>
    <row r="20" spans="2:19" ht="37.5" customHeight="1" x14ac:dyDescent="0.4">
      <c r="B20" s="9"/>
      <c r="C20" s="178"/>
      <c r="D20" s="178"/>
      <c r="E20" s="178"/>
      <c r="F20" s="178"/>
      <c r="G20" s="178"/>
      <c r="H20" s="178"/>
      <c r="I20" s="179"/>
      <c r="J20" s="10"/>
      <c r="K20" s="163"/>
      <c r="L20" s="164"/>
      <c r="M20" s="76">
        <v>8187200</v>
      </c>
      <c r="N20" s="24"/>
      <c r="Q20" s="1" t="s">
        <v>54</v>
      </c>
      <c r="S20" s="1" t="s">
        <v>52</v>
      </c>
    </row>
    <row r="21" spans="2:19" ht="37.5" customHeight="1" thickBot="1" x14ac:dyDescent="0.45">
      <c r="B21" s="15"/>
      <c r="C21" s="180"/>
      <c r="D21" s="180"/>
      <c r="E21" s="180"/>
      <c r="F21" s="180"/>
      <c r="G21" s="180"/>
      <c r="H21" s="180"/>
      <c r="I21" s="181"/>
      <c r="J21" s="10"/>
      <c r="K21" s="182"/>
      <c r="L21" s="183"/>
      <c r="M21" s="25"/>
      <c r="N21" s="26"/>
    </row>
    <row r="22" spans="2:19" x14ac:dyDescent="0.4">
      <c r="C22" s="22"/>
      <c r="D22" s="22"/>
      <c r="E22" s="22"/>
      <c r="F22" s="22"/>
      <c r="G22" s="22"/>
      <c r="H22" s="22"/>
      <c r="I22" s="22"/>
      <c r="J22" s="29"/>
      <c r="K22" s="22"/>
      <c r="L22" s="22"/>
      <c r="M22" s="30"/>
    </row>
    <row r="23" spans="2:19" ht="49.5" customHeight="1" x14ac:dyDescent="0.4">
      <c r="B23" s="188" t="s">
        <v>43</v>
      </c>
      <c r="C23" s="188"/>
      <c r="D23" s="188"/>
      <c r="E23" s="188"/>
      <c r="F23" s="188"/>
      <c r="G23" s="188"/>
      <c r="H23" s="188"/>
      <c r="I23" s="188"/>
      <c r="J23" s="188"/>
      <c r="K23" s="188"/>
      <c r="L23" s="188"/>
      <c r="M23" s="188"/>
      <c r="N23" s="188"/>
    </row>
    <row r="24" spans="2:19" x14ac:dyDescent="0.4">
      <c r="C24" s="22"/>
      <c r="D24" s="22"/>
      <c r="E24" s="22"/>
      <c r="F24" s="22"/>
      <c r="G24" s="22"/>
      <c r="H24" s="22"/>
      <c r="I24" s="22"/>
      <c r="J24" s="29"/>
      <c r="K24" s="22"/>
      <c r="L24" s="22"/>
      <c r="M24" s="30"/>
    </row>
    <row r="25" spans="2:19" x14ac:dyDescent="0.4">
      <c r="B25" s="187" t="s">
        <v>44</v>
      </c>
      <c r="C25" s="187"/>
      <c r="D25" s="187"/>
      <c r="E25" s="187"/>
      <c r="F25" s="187"/>
      <c r="G25" s="187"/>
      <c r="H25" s="187"/>
      <c r="I25" s="187"/>
      <c r="J25" s="187"/>
      <c r="K25" s="187"/>
      <c r="L25" s="187"/>
      <c r="M25" s="187"/>
      <c r="N25" s="187"/>
    </row>
    <row r="26" spans="2:19" x14ac:dyDescent="0.4">
      <c r="B26" s="187"/>
      <c r="C26" s="187"/>
      <c r="D26" s="187"/>
      <c r="E26" s="187"/>
      <c r="F26" s="187"/>
      <c r="G26" s="187"/>
      <c r="H26" s="187"/>
      <c r="I26" s="187"/>
      <c r="J26" s="187"/>
      <c r="K26" s="187"/>
      <c r="L26" s="187"/>
      <c r="M26" s="187"/>
      <c r="N26" s="187"/>
    </row>
    <row r="27" spans="2:19" x14ac:dyDescent="0.4">
      <c r="B27" s="187"/>
      <c r="C27" s="187"/>
      <c r="D27" s="187"/>
      <c r="E27" s="187"/>
      <c r="F27" s="187"/>
      <c r="G27" s="187"/>
      <c r="H27" s="187"/>
      <c r="I27" s="187"/>
      <c r="J27" s="187"/>
      <c r="K27" s="187"/>
      <c r="L27" s="187"/>
      <c r="M27" s="187"/>
      <c r="N27" s="187"/>
    </row>
  </sheetData>
  <sheetProtection algorithmName="SHA-512" hashValue="M8F9GIMzVqmHYWqVsoN3Nlp48yeJ2bykEBIOonJivqdliwxTqWWwecCi5pt9OY2fT/g42LRNX3AconXJCWH+sA==" saltValue="hVtp5fkgjYYMHdUrwAUFKg==" spinCount="100000" sheet="1" objects="1" scenarios="1" selectLockedCells="1"/>
  <mergeCells count="14">
    <mergeCell ref="B25:N27"/>
    <mergeCell ref="C19:I21"/>
    <mergeCell ref="K19:L21"/>
    <mergeCell ref="B23:N23"/>
    <mergeCell ref="B2:N2"/>
    <mergeCell ref="C8:I10"/>
    <mergeCell ref="K8:L10"/>
    <mergeCell ref="Q18:Q19"/>
    <mergeCell ref="R18:S19"/>
    <mergeCell ref="P12:R12"/>
    <mergeCell ref="C14:I16"/>
    <mergeCell ref="K14:L16"/>
    <mergeCell ref="Q17:S17"/>
    <mergeCell ref="R14:S14"/>
  </mergeCells>
  <dataValidations count="1">
    <dataValidation type="whole" operator="greaterThanOrEqual" allowBlank="1" showInputMessage="1" showErrorMessage="1" error="Recuerda ingresar números enteros" sqref="M9 M15" xr:uid="{DAE34ADA-0EF0-4D9A-8936-44045F3BD7C7}">
      <formula1>0</formula1>
    </dataValidation>
  </dataValidations>
  <hyperlinks>
    <hyperlink ref="B23" r:id="rId1" display="Si eres afiliado de Porvenir, puedes consultar tu saldo de cesantías aquí. " xr:uid="{1C9890EB-7B5B-4855-A0DA-C233196C6D1F}"/>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020F8-D32E-47C3-8B1A-686D25867DD0}">
  <sheetPr>
    <tabColor rgb="FFFFCC00"/>
  </sheetPr>
  <dimension ref="B2:P26"/>
  <sheetViews>
    <sheetView showGridLines="0" topLeftCell="A3" zoomScale="69" zoomScaleNormal="100" workbookViewId="0">
      <selection activeCell="J8" sqref="J8"/>
    </sheetView>
  </sheetViews>
  <sheetFormatPr baseColWidth="10" defaultColWidth="11.453125" defaultRowHeight="16" x14ac:dyDescent="0.4"/>
  <cols>
    <col min="1" max="1" width="1.6328125" style="1" customWidth="1"/>
    <col min="2" max="2" width="1.54296875" style="2" customWidth="1"/>
    <col min="3" max="4" width="11.453125" style="1"/>
    <col min="5" max="5" width="10" style="1" customWidth="1"/>
    <col min="6" max="6" width="33.81640625" style="1" customWidth="1"/>
    <col min="7" max="7" width="2.7265625" style="1" customWidth="1"/>
    <col min="8" max="8" width="14.7265625" style="1" customWidth="1"/>
    <col min="9" max="9" width="15.453125" style="1" customWidth="1"/>
    <col min="10" max="10" width="19.453125" style="1" customWidth="1"/>
    <col min="11" max="11" width="1.54296875" style="1" customWidth="1"/>
    <col min="12" max="12" width="7.08984375" style="1" customWidth="1"/>
    <col min="13" max="13" width="51.1796875" style="1" bestFit="1" customWidth="1"/>
    <col min="14" max="14" width="17.36328125" style="1" bestFit="1" customWidth="1"/>
    <col min="15" max="16384" width="11.453125" style="1"/>
  </cols>
  <sheetData>
    <row r="2" spans="2:16" ht="16.5" thickBot="1" x14ac:dyDescent="0.45"/>
    <row r="3" spans="2:16" ht="22.5" customHeight="1" thickBot="1" x14ac:dyDescent="0.45">
      <c r="B3" s="189" t="s">
        <v>4</v>
      </c>
      <c r="C3" s="190"/>
      <c r="D3" s="190"/>
      <c r="E3" s="190"/>
      <c r="F3" s="190"/>
      <c r="G3" s="190"/>
      <c r="H3" s="190"/>
      <c r="I3" s="190"/>
      <c r="J3" s="190"/>
      <c r="K3" s="65"/>
    </row>
    <row r="4" spans="2:16" ht="22.5" customHeight="1" x14ac:dyDescent="0.4">
      <c r="B4" s="77"/>
      <c r="C4" s="77"/>
      <c r="D4" s="77"/>
      <c r="E4" s="77"/>
      <c r="F4" s="77"/>
      <c r="G4" s="77"/>
      <c r="H4" s="77"/>
      <c r="I4" s="77"/>
      <c r="J4" s="77"/>
    </row>
    <row r="5" spans="2:16" ht="22.5" customHeight="1" x14ac:dyDescent="0.4">
      <c r="B5" s="77"/>
      <c r="C5" s="77"/>
      <c r="D5" s="77"/>
      <c r="E5" s="77"/>
      <c r="F5" s="77"/>
      <c r="G5" s="77"/>
      <c r="H5" s="77"/>
      <c r="I5" s="77"/>
      <c r="J5" s="77"/>
      <c r="M5" s="3" t="s">
        <v>47</v>
      </c>
      <c r="N5" s="80">
        <f>N8-N7</f>
        <v>112000000</v>
      </c>
    </row>
    <row r="6" spans="2:16" ht="22.5" customHeight="1" thickBot="1" x14ac:dyDescent="0.45">
      <c r="B6" s="77"/>
      <c r="C6" s="77"/>
      <c r="D6" s="77"/>
      <c r="E6" s="77"/>
      <c r="F6" s="77"/>
      <c r="G6" s="77"/>
      <c r="H6" s="77"/>
      <c r="I6" s="77"/>
      <c r="J6" s="77"/>
      <c r="M6" s="3" t="s">
        <v>46</v>
      </c>
      <c r="N6" s="80">
        <f>J10-N7</f>
        <v>28000000</v>
      </c>
    </row>
    <row r="7" spans="2:16" x14ac:dyDescent="0.4">
      <c r="B7" s="66"/>
      <c r="C7" s="203" t="s">
        <v>16</v>
      </c>
      <c r="D7" s="203"/>
      <c r="E7" s="203"/>
      <c r="F7" s="204"/>
      <c r="H7" s="4"/>
      <c r="I7" s="6"/>
      <c r="J7" s="6"/>
      <c r="K7" s="8"/>
      <c r="M7" s="3" t="s">
        <v>19</v>
      </c>
      <c r="N7" s="79">
        <f>J15</f>
        <v>8000000</v>
      </c>
    </row>
    <row r="8" spans="2:16" ht="25" customHeight="1" x14ac:dyDescent="0.4">
      <c r="B8" s="67"/>
      <c r="C8" s="178"/>
      <c r="D8" s="178"/>
      <c r="E8" s="178"/>
      <c r="F8" s="179"/>
      <c r="G8" s="22"/>
      <c r="H8" s="205" t="s">
        <v>5</v>
      </c>
      <c r="I8" s="206"/>
      <c r="J8" s="131">
        <v>120000000</v>
      </c>
      <c r="K8" s="14"/>
      <c r="M8" s="3" t="s">
        <v>21</v>
      </c>
      <c r="N8" s="79">
        <f>J8</f>
        <v>120000000</v>
      </c>
    </row>
    <row r="9" spans="2:16" ht="29.5" customHeight="1" thickBot="1" x14ac:dyDescent="0.45">
      <c r="B9" s="67"/>
      <c r="C9" s="178"/>
      <c r="D9" s="178"/>
      <c r="E9" s="178"/>
      <c r="F9" s="179"/>
      <c r="G9" s="22"/>
      <c r="H9" s="129"/>
      <c r="I9" s="130"/>
      <c r="J9" s="70"/>
      <c r="K9" s="14"/>
    </row>
    <row r="10" spans="2:16" ht="29.5" customHeight="1" x14ac:dyDescent="0.4">
      <c r="B10" s="67"/>
      <c r="C10" s="178"/>
      <c r="D10" s="178"/>
      <c r="E10" s="178"/>
      <c r="F10" s="179"/>
      <c r="G10" s="22"/>
      <c r="H10" s="159" t="s">
        <v>45</v>
      </c>
      <c r="I10" s="160"/>
      <c r="J10" s="131">
        <f>J8*30%</f>
        <v>36000000</v>
      </c>
      <c r="K10" s="14"/>
    </row>
    <row r="11" spans="2:16" ht="17" customHeight="1" thickBot="1" x14ac:dyDescent="0.45">
      <c r="B11" s="68"/>
      <c r="C11" s="180"/>
      <c r="D11" s="180"/>
      <c r="E11" s="180"/>
      <c r="F11" s="181"/>
      <c r="G11" s="22"/>
      <c r="H11" s="69"/>
      <c r="I11" s="70"/>
      <c r="J11" s="70"/>
      <c r="K11" s="21"/>
    </row>
    <row r="12" spans="2:16" ht="16.5" thickBot="1" x14ac:dyDescent="0.45">
      <c r="B12" s="71"/>
      <c r="C12" s="22"/>
      <c r="D12" s="22"/>
      <c r="E12" s="22"/>
      <c r="F12" s="22"/>
      <c r="G12" s="22"/>
      <c r="H12" s="62"/>
      <c r="I12" s="62"/>
      <c r="J12" s="62"/>
    </row>
    <row r="13" spans="2:16" x14ac:dyDescent="0.4">
      <c r="B13" s="66"/>
      <c r="C13" s="7"/>
      <c r="D13" s="7"/>
      <c r="E13" s="7"/>
      <c r="F13" s="8"/>
      <c r="H13" s="4"/>
      <c r="I13" s="6"/>
      <c r="J13" s="6"/>
      <c r="K13" s="8"/>
      <c r="N13" s="10"/>
    </row>
    <row r="14" spans="2:16" ht="30" customHeight="1" x14ac:dyDescent="0.4">
      <c r="B14" s="67"/>
      <c r="C14" s="164" t="s">
        <v>48</v>
      </c>
      <c r="D14" s="178"/>
      <c r="E14" s="178"/>
      <c r="F14" s="179"/>
      <c r="G14" s="22"/>
      <c r="H14" s="159" t="s">
        <v>17</v>
      </c>
      <c r="I14" s="160"/>
      <c r="J14" s="11"/>
      <c r="K14" s="14"/>
    </row>
    <row r="15" spans="2:16" ht="15" customHeight="1" x14ac:dyDescent="0.4">
      <c r="B15" s="67"/>
      <c r="C15" s="178"/>
      <c r="D15" s="178"/>
      <c r="E15" s="178"/>
      <c r="F15" s="179"/>
      <c r="G15" s="22"/>
      <c r="H15" s="159"/>
      <c r="I15" s="160"/>
      <c r="J15" s="207">
        <v>8000000</v>
      </c>
      <c r="K15" s="14"/>
    </row>
    <row r="16" spans="2:16" ht="15" customHeight="1" x14ac:dyDescent="0.4">
      <c r="B16" s="67"/>
      <c r="C16" s="178"/>
      <c r="D16" s="178"/>
      <c r="E16" s="178"/>
      <c r="F16" s="179"/>
      <c r="G16" s="22"/>
      <c r="H16" s="159"/>
      <c r="I16" s="160"/>
      <c r="J16" s="207"/>
      <c r="K16" s="14"/>
      <c r="M16" s="178" t="s">
        <v>49</v>
      </c>
      <c r="N16" s="178"/>
      <c r="O16" s="178"/>
      <c r="P16" s="192">
        <f>N7/N8</f>
        <v>6.6666666666666666E-2</v>
      </c>
    </row>
    <row r="17" spans="2:16" ht="43" customHeight="1" x14ac:dyDescent="0.4">
      <c r="B17" s="67"/>
      <c r="C17" s="178"/>
      <c r="D17" s="178"/>
      <c r="E17" s="178"/>
      <c r="F17" s="179"/>
      <c r="G17" s="72"/>
      <c r="H17" s="159"/>
      <c r="I17" s="160"/>
      <c r="J17" s="128"/>
      <c r="K17" s="14"/>
      <c r="M17" s="178"/>
      <c r="N17" s="178"/>
      <c r="O17" s="178"/>
      <c r="P17" s="192"/>
    </row>
    <row r="18" spans="2:16" ht="16.5" thickBot="1" x14ac:dyDescent="0.45">
      <c r="B18" s="68"/>
      <c r="C18" s="16"/>
      <c r="D18" s="16"/>
      <c r="E18" s="16"/>
      <c r="F18" s="17"/>
      <c r="G18" s="72"/>
      <c r="H18" s="73"/>
      <c r="I18" s="74"/>
      <c r="J18" s="20"/>
      <c r="K18" s="21"/>
    </row>
    <row r="19" spans="2:16" ht="15" customHeight="1" x14ac:dyDescent="0.4">
      <c r="D19" s="18"/>
      <c r="E19" s="18"/>
      <c r="G19" s="75"/>
    </row>
    <row r="20" spans="2:16" ht="50" customHeight="1" x14ac:dyDescent="0.4">
      <c r="B20" s="202" t="s">
        <v>43</v>
      </c>
      <c r="C20" s="202"/>
      <c r="D20" s="202"/>
      <c r="E20" s="202"/>
      <c r="F20" s="202"/>
      <c r="G20" s="202"/>
      <c r="H20" s="202"/>
      <c r="I20" s="202"/>
      <c r="J20" s="202"/>
      <c r="M20" s="208"/>
      <c r="N20" s="208"/>
      <c r="O20" s="208"/>
      <c r="P20" s="209"/>
    </row>
    <row r="21" spans="2:16" ht="16.5" thickBot="1" x14ac:dyDescent="0.45">
      <c r="F21" s="29"/>
      <c r="G21" s="29"/>
      <c r="H21" s="29"/>
      <c r="I21" s="29"/>
      <c r="J21" s="29"/>
      <c r="M21" s="208"/>
      <c r="N21" s="208"/>
      <c r="O21" s="208"/>
      <c r="P21" s="209"/>
    </row>
    <row r="22" spans="2:16" ht="15" customHeight="1" x14ac:dyDescent="0.4">
      <c r="C22" s="193" t="s">
        <v>7</v>
      </c>
      <c r="D22" s="194"/>
      <c r="E22" s="194"/>
      <c r="F22" s="194"/>
      <c r="G22" s="194"/>
      <c r="H22" s="194"/>
      <c r="I22" s="194"/>
      <c r="J22" s="195"/>
    </row>
    <row r="23" spans="2:16" x14ac:dyDescent="0.4">
      <c r="C23" s="196"/>
      <c r="D23" s="197"/>
      <c r="E23" s="197"/>
      <c r="F23" s="197"/>
      <c r="G23" s="197"/>
      <c r="H23" s="197"/>
      <c r="I23" s="197"/>
      <c r="J23" s="198"/>
    </row>
    <row r="24" spans="2:16" ht="15" customHeight="1" x14ac:dyDescent="0.4">
      <c r="C24" s="196"/>
      <c r="D24" s="197"/>
      <c r="E24" s="197"/>
      <c r="F24" s="197"/>
      <c r="G24" s="197"/>
      <c r="H24" s="197"/>
      <c r="I24" s="197"/>
      <c r="J24" s="198"/>
    </row>
    <row r="25" spans="2:16" x14ac:dyDescent="0.4">
      <c r="C25" s="196"/>
      <c r="D25" s="197"/>
      <c r="E25" s="197"/>
      <c r="F25" s="197"/>
      <c r="G25" s="197"/>
      <c r="H25" s="197"/>
      <c r="I25" s="197"/>
      <c r="J25" s="198"/>
    </row>
    <row r="26" spans="2:16" ht="16.5" thickBot="1" x14ac:dyDescent="0.45">
      <c r="C26" s="199"/>
      <c r="D26" s="200"/>
      <c r="E26" s="200"/>
      <c r="F26" s="200"/>
      <c r="G26" s="200"/>
      <c r="H26" s="200"/>
      <c r="I26" s="200"/>
      <c r="J26" s="201"/>
    </row>
  </sheetData>
  <sheetProtection algorithmName="SHA-512" hashValue="lSahABxkZQv0s6oc6Qx1jD2uYfj9FtwE1MtRok89q+FD+CZTBH8jfxXLRuGkwHgFL9Mq/ePFcxWNouN791whow==" saltValue="UjDGcuBVQU9rPVSdUXFyEA==" spinCount="100000" sheet="1" objects="1" scenarios="1" selectLockedCells="1"/>
  <mergeCells count="13">
    <mergeCell ref="M16:O17"/>
    <mergeCell ref="P16:P17"/>
    <mergeCell ref="C22:J26"/>
    <mergeCell ref="B20:J20"/>
    <mergeCell ref="B3:J3"/>
    <mergeCell ref="C7:F11"/>
    <mergeCell ref="H8:I8"/>
    <mergeCell ref="C14:F17"/>
    <mergeCell ref="H14:I17"/>
    <mergeCell ref="H10:I10"/>
    <mergeCell ref="J15:J16"/>
    <mergeCell ref="M20:O21"/>
    <mergeCell ref="P20:P21"/>
  </mergeCells>
  <dataValidations count="1">
    <dataValidation type="whole" operator="greaterThanOrEqual" allowBlank="1" showInputMessage="1" showErrorMessage="1" error="Ingresa números enteros." sqref="J8:J10" xr:uid="{6F437932-DC1A-4BA0-BC79-2CDF8CE0BB91}">
      <formula1>0</formula1>
    </dataValidation>
  </dataValidations>
  <hyperlinks>
    <hyperlink ref="B20" r:id="rId1" display="Si eres afiliado de Porvenir, puedes consultar tu saldo de cesantías aquí. " xr:uid="{F5A785AD-BBE7-492F-82D9-65131FAD497B}"/>
  </hyperlinks>
  <pageMargins left="0.7" right="0.7" top="0.75" bottom="0.75" header="0.3" footer="0.3"/>
  <pageSetup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0F20E-FC4E-44CC-9A98-7E0D3A3BF4E6}">
  <sheetPr>
    <tabColor rgb="FF00B0F0"/>
  </sheetPr>
  <dimension ref="B1:J22"/>
  <sheetViews>
    <sheetView showGridLines="0" workbookViewId="0"/>
  </sheetViews>
  <sheetFormatPr baseColWidth="10" defaultRowHeight="15" x14ac:dyDescent="0.4"/>
  <cols>
    <col min="1" max="3" width="10.90625" style="31"/>
    <col min="4" max="4" width="10.90625" style="31" customWidth="1"/>
    <col min="5" max="16384" width="10.90625" style="31"/>
  </cols>
  <sheetData>
    <row r="1" spans="2:10" ht="6" customHeight="1" x14ac:dyDescent="0.4"/>
    <row r="4" spans="2:10" ht="7" customHeight="1" x14ac:dyDescent="0.4"/>
    <row r="5" spans="2:10" ht="15" customHeight="1" x14ac:dyDescent="0.4">
      <c r="B5" s="141" t="s">
        <v>40</v>
      </c>
      <c r="C5" s="141"/>
      <c r="D5" s="141"/>
      <c r="E5" s="141"/>
      <c r="F5" s="141"/>
      <c r="G5" s="141"/>
      <c r="H5" s="141"/>
      <c r="I5" s="141"/>
      <c r="J5" s="141"/>
    </row>
    <row r="6" spans="2:10" x14ac:dyDescent="0.4">
      <c r="B6" s="141"/>
      <c r="C6" s="141"/>
      <c r="D6" s="141"/>
      <c r="E6" s="141"/>
      <c r="F6" s="141"/>
      <c r="G6" s="141"/>
      <c r="H6" s="141"/>
      <c r="I6" s="141"/>
      <c r="J6" s="141"/>
    </row>
    <row r="7" spans="2:10" ht="15" customHeight="1" x14ac:dyDescent="0.4">
      <c r="B7" s="141"/>
      <c r="C7" s="141"/>
      <c r="D7" s="141"/>
      <c r="E7" s="141"/>
      <c r="F7" s="141"/>
      <c r="G7" s="141"/>
      <c r="H7" s="141"/>
      <c r="I7" s="141"/>
      <c r="J7" s="141"/>
    </row>
    <row r="8" spans="2:10" x14ac:dyDescent="0.4">
      <c r="B8" s="100"/>
      <c r="C8" s="100"/>
      <c r="D8" s="100"/>
      <c r="E8" s="100"/>
      <c r="F8" s="100"/>
      <c r="G8" s="100"/>
      <c r="H8" s="100"/>
      <c r="I8" s="100"/>
      <c r="J8" s="100"/>
    </row>
    <row r="9" spans="2:10" ht="15" customHeight="1" x14ac:dyDescent="0.4">
      <c r="B9" s="100"/>
      <c r="C9" s="210" t="s">
        <v>24</v>
      </c>
      <c r="D9" s="210"/>
      <c r="E9" s="100"/>
      <c r="F9" s="100"/>
      <c r="G9" s="100"/>
      <c r="H9" s="100"/>
      <c r="I9" s="100"/>
      <c r="J9" s="100"/>
    </row>
    <row r="10" spans="2:10" ht="15" customHeight="1" x14ac:dyDescent="0.4">
      <c r="C10" s="210"/>
      <c r="D10" s="210"/>
    </row>
    <row r="11" spans="2:10" x14ac:dyDescent="0.4">
      <c r="C11" s="210"/>
      <c r="D11" s="210"/>
    </row>
    <row r="12" spans="2:10" x14ac:dyDescent="0.4">
      <c r="C12" s="210"/>
      <c r="D12" s="210"/>
    </row>
    <row r="14" spans="2:10" ht="15" customHeight="1" x14ac:dyDescent="0.4">
      <c r="C14" s="210" t="s">
        <v>25</v>
      </c>
      <c r="D14" s="210"/>
    </row>
    <row r="15" spans="2:10" x14ac:dyDescent="0.4">
      <c r="C15" s="210"/>
      <c r="D15" s="210"/>
    </row>
    <row r="16" spans="2:10" x14ac:dyDescent="0.4">
      <c r="C16" s="210"/>
      <c r="D16" s="210"/>
    </row>
    <row r="17" spans="3:4" x14ac:dyDescent="0.4">
      <c r="C17" s="210"/>
      <c r="D17" s="210"/>
    </row>
    <row r="19" spans="3:4" x14ac:dyDescent="0.4">
      <c r="C19" s="210" t="s">
        <v>26</v>
      </c>
      <c r="D19" s="210"/>
    </row>
    <row r="20" spans="3:4" x14ac:dyDescent="0.4">
      <c r="C20" s="210"/>
      <c r="D20" s="210"/>
    </row>
    <row r="21" spans="3:4" x14ac:dyDescent="0.4">
      <c r="C21" s="210"/>
      <c r="D21" s="210"/>
    </row>
    <row r="22" spans="3:4" x14ac:dyDescent="0.4">
      <c r="C22" s="210"/>
      <c r="D22" s="210"/>
    </row>
  </sheetData>
  <sheetProtection algorithmName="SHA-512" hashValue="HMWfrDDnhroHS6aYYdMXWi9gr4+JkQw+iCyy1rxdD0AVbC5aanKCc9IHcomY1GVCy4xRlRgYeCglWlRc9yY3Uw==" saltValue="rBnGuD5jAXbEdpNEGVDu2Q==" spinCount="100000" sheet="1" objects="1" scenarios="1" selectLockedCells="1"/>
  <mergeCells count="4">
    <mergeCell ref="B5:J7"/>
    <mergeCell ref="C9:D12"/>
    <mergeCell ref="C14:D17"/>
    <mergeCell ref="C19:D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BEDA5-400A-4240-88C0-DE9516E7DF0E}">
  <sheetPr>
    <tabColor rgb="FF00B0F0"/>
  </sheetPr>
  <dimension ref="B1:R29"/>
  <sheetViews>
    <sheetView showGridLines="0" topLeftCell="A3" zoomScaleNormal="100" workbookViewId="0">
      <selection activeCell="E12" sqref="E12"/>
    </sheetView>
  </sheetViews>
  <sheetFormatPr baseColWidth="10" defaultColWidth="11.453125" defaultRowHeight="15" x14ac:dyDescent="0.4"/>
  <cols>
    <col min="1" max="1" width="0.81640625" style="31" customWidth="1"/>
    <col min="2" max="2" width="19.90625" style="31" customWidth="1"/>
    <col min="3" max="3" width="23.453125" style="32" customWidth="1"/>
    <col min="4" max="4" width="3.26953125" style="31" customWidth="1"/>
    <col min="5" max="5" width="18.26953125" style="33" customWidth="1"/>
    <col min="6" max="6" width="1" style="33" customWidth="1"/>
    <col min="7" max="7" width="15.7265625" style="103" customWidth="1"/>
    <col min="8" max="8" width="1.7265625" style="31" customWidth="1"/>
    <col min="9" max="9" width="17.54296875" style="31" customWidth="1"/>
    <col min="10" max="10" width="2" style="31" customWidth="1"/>
    <col min="11" max="11" width="24.54296875" style="31" customWidth="1"/>
    <col min="12" max="12" width="1.7265625" style="31" customWidth="1"/>
    <col min="13" max="13" width="24.453125" style="31" customWidth="1"/>
    <col min="14" max="14" width="13.08984375" style="31" customWidth="1"/>
    <col min="15" max="15" width="18.453125" style="31" customWidth="1"/>
    <col min="16" max="16384" width="11.453125" style="31"/>
  </cols>
  <sheetData>
    <row r="1" spans="2:18" x14ac:dyDescent="0.4">
      <c r="O1" s="82" t="s">
        <v>2</v>
      </c>
    </row>
    <row r="2" spans="2:18" x14ac:dyDescent="0.4">
      <c r="C2" s="34"/>
      <c r="D2" s="34"/>
      <c r="E2" s="34"/>
      <c r="F2" s="34"/>
      <c r="G2" s="51"/>
      <c r="H2" s="34"/>
      <c r="I2" s="34"/>
      <c r="J2" s="34"/>
      <c r="K2" s="34"/>
      <c r="L2" s="34"/>
      <c r="O2" s="82" t="s">
        <v>3</v>
      </c>
    </row>
    <row r="3" spans="2:18" ht="15" customHeight="1" x14ac:dyDescent="0.4">
      <c r="C3" s="150" t="s">
        <v>35</v>
      </c>
      <c r="D3" s="151"/>
      <c r="E3" s="151"/>
      <c r="F3" s="151"/>
      <c r="G3" s="151"/>
      <c r="H3" s="151"/>
      <c r="I3" s="151"/>
      <c r="J3" s="151"/>
      <c r="K3" s="151"/>
      <c r="L3" s="152"/>
    </row>
    <row r="4" spans="2:18" ht="6.75" customHeight="1" thickBot="1" x14ac:dyDescent="0.45">
      <c r="C4" s="35"/>
      <c r="D4" s="35"/>
      <c r="E4" s="35"/>
      <c r="F4" s="35"/>
      <c r="G4" s="35"/>
      <c r="H4" s="35"/>
      <c r="I4" s="35"/>
      <c r="J4" s="35"/>
      <c r="K4" s="35"/>
      <c r="L4" s="35"/>
    </row>
    <row r="5" spans="2:18" ht="7.5" customHeight="1" x14ac:dyDescent="0.4">
      <c r="C5" s="167" t="s">
        <v>32</v>
      </c>
      <c r="D5" s="36"/>
      <c r="E5" s="37"/>
      <c r="F5" s="87"/>
      <c r="G5" s="211" t="s">
        <v>31</v>
      </c>
      <c r="I5" s="167" t="s">
        <v>1</v>
      </c>
      <c r="J5" s="36"/>
      <c r="K5" s="37"/>
      <c r="L5" s="38"/>
    </row>
    <row r="6" spans="2:18" x14ac:dyDescent="0.4">
      <c r="B6" s="39"/>
      <c r="C6" s="168"/>
      <c r="D6" s="40"/>
      <c r="E6" s="107">
        <v>60000</v>
      </c>
      <c r="F6" s="88"/>
      <c r="G6" s="212"/>
      <c r="I6" s="168"/>
      <c r="J6" s="40"/>
      <c r="K6" s="83" t="s">
        <v>3</v>
      </c>
      <c r="L6" s="41"/>
      <c r="M6" s="111" t="s">
        <v>28</v>
      </c>
      <c r="N6" s="112">
        <f>162000/30</f>
        <v>5400</v>
      </c>
    </row>
    <row r="7" spans="2:18" ht="17" customHeight="1" thickBot="1" x14ac:dyDescent="0.45">
      <c r="B7" s="39"/>
      <c r="C7" s="169"/>
      <c r="D7" s="42"/>
      <c r="E7" s="43"/>
      <c r="F7" s="89"/>
      <c r="G7" s="213"/>
      <c r="I7" s="169"/>
      <c r="J7" s="42"/>
      <c r="K7" s="45"/>
      <c r="L7" s="44"/>
      <c r="M7" s="111" t="s">
        <v>29</v>
      </c>
      <c r="N7" s="113">
        <f>E10*4</f>
        <v>8</v>
      </c>
      <c r="O7" s="110"/>
    </row>
    <row r="8" spans="2:18" ht="9" customHeight="1" thickBot="1" x14ac:dyDescent="0.45">
      <c r="M8" s="114" t="s">
        <v>30</v>
      </c>
      <c r="N8" s="115">
        <f>N6*N7</f>
        <v>43200</v>
      </c>
    </row>
    <row r="9" spans="2:18" ht="7.5" customHeight="1" x14ac:dyDescent="0.4">
      <c r="C9" s="167" t="s">
        <v>33</v>
      </c>
      <c r="D9" s="36"/>
      <c r="E9" s="37"/>
      <c r="F9" s="87"/>
      <c r="G9" s="211" t="s">
        <v>22</v>
      </c>
      <c r="I9" s="143" t="s">
        <v>0</v>
      </c>
      <c r="J9" s="36"/>
      <c r="K9" s="37"/>
      <c r="L9" s="38"/>
    </row>
    <row r="10" spans="2:18" ht="21.5" customHeight="1" x14ac:dyDescent="0.4">
      <c r="C10" s="168"/>
      <c r="D10" s="40"/>
      <c r="E10" s="85">
        <v>2</v>
      </c>
      <c r="F10" s="88"/>
      <c r="G10" s="212"/>
      <c r="I10" s="145"/>
      <c r="J10" s="40"/>
      <c r="K10" s="106">
        <f>(E6*E10)*4</f>
        <v>480000</v>
      </c>
      <c r="L10" s="41"/>
    </row>
    <row r="11" spans="2:18" ht="7.5" customHeight="1" thickBot="1" x14ac:dyDescent="0.45">
      <c r="C11" s="169"/>
      <c r="D11" s="42"/>
      <c r="E11" s="46"/>
      <c r="F11" s="46"/>
      <c r="G11" s="213"/>
      <c r="I11" s="147"/>
      <c r="J11" s="42"/>
      <c r="K11" s="105"/>
      <c r="L11" s="44"/>
    </row>
    <row r="12" spans="2:18" ht="6.5" customHeight="1" thickBot="1" x14ac:dyDescent="0.45">
      <c r="C12" s="39"/>
      <c r="E12" s="47"/>
      <c r="F12" s="47"/>
      <c r="O12" s="48"/>
      <c r="P12" s="48"/>
      <c r="Q12" s="48"/>
      <c r="R12" s="48"/>
    </row>
    <row r="13" spans="2:18" ht="6.75" customHeight="1" x14ac:dyDescent="0.4">
      <c r="C13" s="167" t="s">
        <v>34</v>
      </c>
      <c r="D13" s="174"/>
      <c r="E13" s="37"/>
      <c r="F13" s="87"/>
      <c r="G13" s="211" t="s">
        <v>27</v>
      </c>
      <c r="I13" s="156" t="str">
        <f>+IF(E14&lt;0,"Error",IF(E14&gt;12,"Recuerda que vamos a evaluar el monto de tus cesantías anuales, por lo que el número de meses no podrá exceder 12.","Excelente, el tiempo laborado está dentro de los tiempos establecidos."))</f>
        <v>Excelente, el tiempo laborado está dentro de los tiempos establecidos.</v>
      </c>
      <c r="J13" s="156"/>
      <c r="K13" s="156"/>
      <c r="L13" s="156"/>
      <c r="M13" s="49"/>
      <c r="N13" s="49"/>
      <c r="O13" s="48"/>
      <c r="P13" s="48"/>
      <c r="Q13" s="48"/>
      <c r="R13" s="48"/>
    </row>
    <row r="14" spans="2:18" ht="20.5" customHeight="1" x14ac:dyDescent="0.4">
      <c r="C14" s="168"/>
      <c r="D14" s="175"/>
      <c r="E14" s="86">
        <v>12</v>
      </c>
      <c r="F14" s="90"/>
      <c r="G14" s="212"/>
      <c r="I14" s="156"/>
      <c r="J14" s="156"/>
      <c r="K14" s="156"/>
      <c r="L14" s="156"/>
      <c r="O14" s="48"/>
      <c r="P14" s="48"/>
      <c r="Q14" s="48"/>
      <c r="R14" s="48"/>
    </row>
    <row r="15" spans="2:18" ht="6.75" customHeight="1" thickBot="1" x14ac:dyDescent="0.45">
      <c r="C15" s="169"/>
      <c r="D15" s="176"/>
      <c r="E15" s="50"/>
      <c r="F15" s="50"/>
      <c r="G15" s="213"/>
      <c r="I15" s="156"/>
      <c r="J15" s="156"/>
      <c r="K15" s="156"/>
      <c r="L15" s="156"/>
      <c r="O15" s="48"/>
      <c r="P15" s="48"/>
      <c r="Q15" s="48"/>
      <c r="R15" s="48"/>
    </row>
    <row r="16" spans="2:18" ht="6.75" customHeight="1" x14ac:dyDescent="0.4">
      <c r="C16" s="51"/>
      <c r="D16" s="51"/>
      <c r="E16" s="52"/>
      <c r="F16" s="52"/>
      <c r="I16" s="156"/>
      <c r="J16" s="156"/>
      <c r="K16" s="156"/>
      <c r="L16" s="156"/>
      <c r="O16" s="48"/>
      <c r="P16" s="48"/>
      <c r="Q16" s="48"/>
      <c r="R16" s="48"/>
    </row>
    <row r="17" spans="3:15" ht="6.5" customHeight="1" thickBot="1" x14ac:dyDescent="0.45">
      <c r="C17" s="51"/>
      <c r="D17" s="51"/>
      <c r="E17" s="52"/>
      <c r="F17" s="52"/>
      <c r="I17" s="53"/>
      <c r="J17" s="53"/>
      <c r="K17" s="53"/>
      <c r="L17" s="53"/>
    </row>
    <row r="18" spans="3:15" ht="9" customHeight="1" x14ac:dyDescent="0.4">
      <c r="C18" s="157" t="s">
        <v>8</v>
      </c>
      <c r="D18" s="158"/>
      <c r="E18" s="158"/>
      <c r="F18" s="91"/>
      <c r="G18" s="55">
        <f>+IF(K6="Si",N8,0)</f>
        <v>0</v>
      </c>
      <c r="H18" s="56"/>
      <c r="I18" s="153" t="s">
        <v>23</v>
      </c>
      <c r="J18" s="154"/>
      <c r="K18" s="154"/>
    </row>
    <row r="19" spans="3:15" ht="62.5" customHeight="1" x14ac:dyDescent="0.4">
      <c r="C19" s="159"/>
      <c r="D19" s="160"/>
      <c r="E19" s="160"/>
      <c r="F19" s="92"/>
      <c r="G19" s="84">
        <f>+((K10+G18)*(E14*30))/360</f>
        <v>480000</v>
      </c>
      <c r="H19" s="57"/>
      <c r="I19" s="153"/>
      <c r="J19" s="154"/>
      <c r="K19" s="154"/>
      <c r="O19" s="63"/>
    </row>
    <row r="20" spans="3:15" ht="9" customHeight="1" thickBot="1" x14ac:dyDescent="0.45">
      <c r="C20" s="68"/>
      <c r="D20" s="28"/>
      <c r="E20" s="28"/>
      <c r="F20" s="28"/>
      <c r="G20" s="104"/>
      <c r="H20" s="59"/>
      <c r="I20" s="93"/>
    </row>
    <row r="21" spans="3:15" ht="15.5" thickBot="1" x14ac:dyDescent="0.45">
      <c r="C21" s="31"/>
      <c r="D21" s="52"/>
      <c r="E21" s="52"/>
      <c r="F21" s="31"/>
    </row>
    <row r="22" spans="3:15" ht="7.5" customHeight="1" x14ac:dyDescent="0.4">
      <c r="C22" s="161" t="s">
        <v>9</v>
      </c>
      <c r="D22" s="162"/>
      <c r="E22" s="162"/>
      <c r="F22" s="95"/>
      <c r="G22" s="54"/>
      <c r="H22" s="56"/>
      <c r="I22" s="153" t="s">
        <v>15</v>
      </c>
      <c r="J22" s="154"/>
      <c r="K22" s="154"/>
    </row>
    <row r="23" spans="3:15" ht="58" customHeight="1" x14ac:dyDescent="0.4">
      <c r="C23" s="163"/>
      <c r="D23" s="164"/>
      <c r="E23" s="164"/>
      <c r="F23" s="96"/>
      <c r="G23" s="99">
        <f>+(G19*(E14*30)*0.12)/360</f>
        <v>57600</v>
      </c>
      <c r="H23" s="57"/>
      <c r="I23" s="153"/>
      <c r="J23" s="154"/>
      <c r="K23" s="154"/>
      <c r="L23" s="64"/>
      <c r="O23" s="63"/>
    </row>
    <row r="24" spans="3:15" ht="7.5" customHeight="1" thickBot="1" x14ac:dyDescent="0.45">
      <c r="C24" s="97"/>
      <c r="D24" s="98"/>
      <c r="E24" s="98"/>
      <c r="F24" s="98"/>
      <c r="G24" s="104"/>
      <c r="H24" s="59"/>
      <c r="I24" s="94"/>
      <c r="L24" s="63"/>
    </row>
    <row r="25" spans="3:15" x14ac:dyDescent="0.4">
      <c r="C25" s="61"/>
      <c r="D25" s="61"/>
      <c r="E25" s="61"/>
      <c r="F25" s="60"/>
      <c r="H25" s="60"/>
    </row>
    <row r="28" spans="3:15" x14ac:dyDescent="0.4">
      <c r="C28" s="39"/>
      <c r="D28" s="39"/>
      <c r="E28" s="39"/>
      <c r="F28" s="39"/>
      <c r="G28" s="39"/>
      <c r="H28" s="39"/>
      <c r="I28" s="39"/>
      <c r="J28" s="39"/>
      <c r="K28" s="39"/>
      <c r="L28" s="35"/>
    </row>
    <row r="29" spans="3:15" x14ac:dyDescent="0.4">
      <c r="C29" s="39"/>
      <c r="D29" s="39"/>
      <c r="E29" s="39"/>
      <c r="F29" s="39"/>
      <c r="G29" s="39"/>
      <c r="H29" s="39"/>
      <c r="I29" s="39"/>
      <c r="J29" s="39"/>
      <c r="K29" s="39"/>
      <c r="L29" s="35"/>
    </row>
  </sheetData>
  <sheetProtection algorithmName="SHA-512" hashValue="2qtafqkPdN5GegyzLMOMBAzhkiEdpFR/aZZQd+n6abjPxFwS4KaaxzVVddiRSwZJueDYTXmbalhIVs+etn5l7A==" saltValue="M6LG7AdLLZRe4AD/AliiaQ==" spinCount="100000" sheet="1" objects="1" scenarios="1" selectLockedCells="1"/>
  <mergeCells count="14">
    <mergeCell ref="C13:D15"/>
    <mergeCell ref="G13:G15"/>
    <mergeCell ref="C18:E19"/>
    <mergeCell ref="I18:K19"/>
    <mergeCell ref="C22:E23"/>
    <mergeCell ref="I22:K23"/>
    <mergeCell ref="I13:L16"/>
    <mergeCell ref="C3:L3"/>
    <mergeCell ref="C5:C7"/>
    <mergeCell ref="G5:G7"/>
    <mergeCell ref="I5:I7"/>
    <mergeCell ref="C9:C11"/>
    <mergeCell ref="G9:G11"/>
    <mergeCell ref="I9:I11"/>
  </mergeCells>
  <conditionalFormatting sqref="I13">
    <cfRule type="expression" dxfId="3" priority="1">
      <formula>$E$14&lt;0</formula>
    </cfRule>
    <cfRule type="expression" dxfId="2" priority="2">
      <formula>$E$14=0</formula>
    </cfRule>
    <cfRule type="expression" dxfId="1" priority="3">
      <formula>+$E$14&lt;=12</formula>
    </cfRule>
    <cfRule type="expression" dxfId="0" priority="4">
      <formula>+$E$14&gt;12</formula>
    </cfRule>
  </conditionalFormatting>
  <dataValidations count="7">
    <dataValidation type="whole" operator="lessThanOrEqual" allowBlank="1" showInputMessage="1" showErrorMessage="1" sqref="E14" xr:uid="{AA3DB3BC-F03C-4734-AF1A-A36D34E98992}">
      <formula1>365</formula1>
    </dataValidation>
    <dataValidation type="date" allowBlank="1" showInputMessage="1" showErrorMessage="1" error="Escribe la fecha con estructura dia/mes/año" sqref="E10:F12 F6" xr:uid="{0B6FCCD7-DA5B-42AC-AE0C-3056B52ADC8F}">
      <formula1>1</formula1>
      <formula2>55153</formula2>
    </dataValidation>
    <dataValidation type="whole" operator="greaterThan" allowBlank="1" showErrorMessage="1" error="El valor de los dias laborados son enteros" prompt="Recuerda que el maximo de dias laborados en un año son 360 " sqref="D21:E21 E15:F17" xr:uid="{5856D4DC-0E92-43AA-8B3E-10873E8AE18D}">
      <formula1>1</formula1>
    </dataValidation>
    <dataValidation type="whole" operator="lessThanOrEqual" allowBlank="1" showInputMessage="1" showErrorMessage="1" sqref="O12:R16 F14" xr:uid="{CBA3B394-8596-4151-81AF-3294E7906B81}">
      <formula1>360</formula1>
    </dataValidation>
    <dataValidation type="whole" operator="greaterThanOrEqual" allowBlank="1" showInputMessage="1" showErrorMessage="1" error="Recuerda ingresar el sueldo mensual en números enteros._x000a_" sqref="K10" xr:uid="{882CC242-E955-4D33-89AF-B5EA9D8D48D0}">
      <formula1>0</formula1>
    </dataValidation>
    <dataValidation type="list" allowBlank="1" showInputMessage="1" showErrorMessage="1" sqref="K6" xr:uid="{B0523403-B646-43B3-8289-861FE66BFE10}">
      <formula1>$O$1:$O$2</formula1>
    </dataValidation>
    <dataValidation type="list" allowBlank="1" showInputMessage="1" showErrorMessage="1" sqref="K7" xr:uid="{EFC159B8-23E4-4E54-8936-FC1F225CDC54}">
      <formula1>$N$1:$N$29</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Conoce la herramienta. Paso 1</vt:lpstr>
      <vt:lpstr>Paso 2. Empleados t. completo</vt:lpstr>
      <vt:lpstr>P3. Calculadora - empleados</vt:lpstr>
      <vt:lpstr>P4. Educación - Empleados</vt:lpstr>
      <vt:lpstr>P5. Vivienda - empleados</vt:lpstr>
      <vt:lpstr>Paso 2. Empleados por días</vt:lpstr>
      <vt:lpstr>P3. Calculadora- E. por días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Lopez Carranza Liza Johana [DIR. DE PRODUCTO]</cp:lastModifiedBy>
  <dcterms:created xsi:type="dcterms:W3CDTF">2023-12-14T16:02:42Z</dcterms:created>
  <dcterms:modified xsi:type="dcterms:W3CDTF">2025-01-09T00:22:12Z</dcterms:modified>
</cp:coreProperties>
</file>