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lilo\Documents\Dirección de Marca\1. Analista de Marca\2024\Foco 1_Ahorro y Finanzas\"/>
    </mc:Choice>
  </mc:AlternateContent>
  <xr:revisionPtr revIDLastSave="0" documentId="13_ncr:1_{1E2E0626-1236-4DCE-9352-272CEE3F9AF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icio" sheetId="1" r:id="rId1"/>
    <sheet name="Contrato " sheetId="2" r:id="rId2"/>
    <sheet name="Prestacion de servicios" sheetId="3" r:id="rId3"/>
  </sheets>
  <definedNames>
    <definedName name="a_1">Inicio!#REF!</definedName>
  </definedNames>
  <calcPr calcId="191029"/>
  <customWorkbookViews>
    <customWorkbookView name="Certificado" guid="{802F607A-F8B0-4460-8957-F722F9E82968}" maximized="1" xWindow="-8" yWindow="-8" windowWidth="1936" windowHeight="1048" activeSheetId="1"/>
    <customWorkbookView name="Usuario - Vista personalizada" guid="{6BFFF207-0481-4E6B-A3F3-405D28F600BE}" mergeInterval="0" personalView="1" maximized="1" xWindow="-8" yWindow="-8" windowWidth="1382" windowHeight="744" activeSheetId="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2" l="1"/>
  <c r="O14" i="3"/>
  <c r="E14" i="2" l="1"/>
  <c r="E17" i="2" s="1"/>
  <c r="E14" i="3"/>
  <c r="E17" i="3" s="1"/>
  <c r="P7" i="3" s="1"/>
  <c r="O12" i="2" l="1"/>
  <c r="O14" i="2"/>
  <c r="E24" i="2"/>
  <c r="O10" i="2"/>
  <c r="E33" i="2"/>
  <c r="P13" i="3"/>
  <c r="E28" i="3"/>
  <c r="E27" i="3"/>
  <c r="E20" i="3" l="1"/>
  <c r="E28" i="2" l="1"/>
  <c r="E26" i="2"/>
  <c r="E35" i="3" l="1"/>
  <c r="P10" i="3"/>
  <c r="E45" i="3"/>
  <c r="E39" i="3"/>
  <c r="E49" i="3"/>
  <c r="E37" i="3"/>
  <c r="E47" i="3"/>
  <c r="E37" i="2"/>
  <c r="E35" i="2"/>
</calcChain>
</file>

<file path=xl/sharedStrings.xml><?xml version="1.0" encoding="utf-8"?>
<sst xmlns="http://schemas.openxmlformats.org/spreadsheetml/2006/main" count="48" uniqueCount="28">
  <si>
    <t>Segunda prima (2do semestre)</t>
  </si>
  <si>
    <t>Al finalizar el periodo de 6 meses, contaras con un monto total de</t>
  </si>
  <si>
    <t xml:space="preserve">Para esto te proponemos ahorrar mensualmente el valor de </t>
  </si>
  <si>
    <t>Entretenimiento:</t>
  </si>
  <si>
    <t>Pago de obligaciones (deudas):</t>
  </si>
  <si>
    <t>Fecha inicio:</t>
  </si>
  <si>
    <t>Fecha final:</t>
  </si>
  <si>
    <t>Sueldo mensual:</t>
  </si>
  <si>
    <t>Ingreso mensual:</t>
  </si>
  <si>
    <t>Días laborados:</t>
  </si>
  <si>
    <t>Ahorro e inversión:</t>
  </si>
  <si>
    <t>Esto puede ser un recordario para que pongas en practica el plan que elegiste, lo que creará un hábito en ti y mejorará tus finanzas personales.</t>
  </si>
  <si>
    <t>que corresponderá a tu prima de servicios cada semestre, en este caso lo puedes destinar para el mes de junio y diciembre.</t>
  </si>
  <si>
    <r>
      <rPr>
        <b/>
        <sz val="8"/>
        <color theme="1"/>
        <rFont val="Arial"/>
        <family val="2"/>
      </rPr>
      <t>Realizado por:</t>
    </r>
    <r>
      <rPr>
        <sz val="8"/>
        <color theme="1"/>
        <rFont val="Arial"/>
        <family val="2"/>
      </rPr>
      <t xml:space="preserve"> Clever Finance</t>
    </r>
  </si>
  <si>
    <t>Prima de servicio junio (aprox)</t>
  </si>
  <si>
    <r>
      <t xml:space="preserve">Prima de servicio junio </t>
    </r>
    <r>
      <rPr>
        <b/>
        <sz val="8"/>
        <color theme="0"/>
        <rFont val="Arial"/>
        <family val="2"/>
      </rPr>
      <t>(aprox)</t>
    </r>
  </si>
  <si>
    <r>
      <rPr>
        <b/>
        <sz val="10"/>
        <color theme="1"/>
        <rFont val="Arial"/>
        <family val="2"/>
      </rPr>
      <t xml:space="preserve">Opción 1: </t>
    </r>
    <r>
      <rPr>
        <sz val="10"/>
        <color theme="1"/>
        <rFont val="Arial"/>
        <family val="2"/>
      </rPr>
      <t>Considerando tu prima, te sugerimos utilizar el método 50/30/20, este enfoque asegura una distribución equilibrada de tu prima prestacional, abordando tanto las necesidades inmediatas como los objetivos a largo plazo.</t>
    </r>
  </si>
  <si>
    <r>
      <rPr>
        <b/>
        <sz val="10"/>
        <color theme="1"/>
        <rFont val="Arial"/>
        <family val="2"/>
      </rPr>
      <t xml:space="preserve">Opción 2: </t>
    </r>
    <r>
      <rPr>
        <sz val="10"/>
        <color theme="1"/>
        <rFont val="Arial"/>
        <family val="2"/>
      </rPr>
      <t xml:space="preserve">Comprendemos que las finanzas personales son diferentes para cada persona, y reconocemos que una distribución estandar no se ajusta a todos, por esta razón, te ofrecemos la flexibilidad de personalizar los porcentajes de tu prima de acuerdo con tus necesidades y preferencias financieras de mejor manera posible.  </t>
    </r>
  </si>
  <si>
    <r>
      <t xml:space="preserve">¡Para que recuerdes el plan de acción que creaste para maximizar tu prima de servicios! </t>
    </r>
    <r>
      <rPr>
        <sz val="10"/>
        <color theme="1"/>
        <rFont val="Arial"/>
        <family val="2"/>
      </rPr>
      <t>Ingresa los porcentajes que seleccionaste</t>
    </r>
  </si>
  <si>
    <t>Esto puede ser un recordario para que pongas en práctica el plan que elegiste, lo que creará un hábito en ti y mejorará tus finanzas personales.</t>
  </si>
  <si>
    <r>
      <t>Si ya eres afiliado en Porvenir</t>
    </r>
    <r>
      <rPr>
        <sz val="10"/>
        <color theme="1"/>
        <rFont val="Arial"/>
        <family val="2"/>
      </rPr>
      <t xml:space="preserve"> te invitamos a seguir ahorrando e inviertiendo en Pensiones Voluntarias, ingresando a tu Zona Transaccional en www.porvenir.com.co</t>
    </r>
  </si>
  <si>
    <r>
      <rPr>
        <b/>
        <sz val="10"/>
        <color theme="1"/>
        <rFont val="Arial"/>
        <family val="2"/>
      </rPr>
      <t>Si no eres afiliado en Porvenir aún y quieres ahorrar e invertir tu prima</t>
    </r>
    <r>
      <rPr>
        <sz val="10"/>
        <color theme="1"/>
        <rFont val="Arial"/>
        <family val="2"/>
      </rPr>
      <t>, compártenos tus datos para contactarte, haciendo clic aquí</t>
    </r>
  </si>
  <si>
    <t>Recuerda que al contar con un contrato por prestación de servicios la empresa no está obligada a realizar el pago de tu prima, sin embargo, en base a tus ingresos puedes realizar un ahorro mensual para que al finalizar un periodo de 6 meses tengas un monto de dinero asociado a tu prima de servicios.</t>
  </si>
  <si>
    <r>
      <rPr>
        <b/>
        <sz val="10"/>
        <color theme="1"/>
        <rFont val="Arial"/>
        <family val="2"/>
      </rPr>
      <t>Opción 2:</t>
    </r>
    <r>
      <rPr>
        <sz val="10"/>
        <color theme="1"/>
        <rFont val="Arial"/>
        <family val="2"/>
      </rPr>
      <t xml:space="preserve"> Comprendemos que las finanzas personales son diferentes para cada persona, y reconocemos que una distribución estandar no se ajusta a todos, por esta razón, te ofrecemos la flexibilidad de personalizar los porcentajes de tu prima de acuerdo con tus necesidades y preferencias financieras de mejor manera posible.  </t>
    </r>
  </si>
  <si>
    <r>
      <t xml:space="preserve">¡Para que recuerdes el plan de acción que creaste para maximizar tu prima de servicios! </t>
    </r>
    <r>
      <rPr>
        <sz val="10"/>
        <color theme="1"/>
        <rFont val="Arial"/>
        <family val="2"/>
      </rPr>
      <t>Ingresa el porcentaje que definiste para cada ítem</t>
    </r>
  </si>
  <si>
    <t>Total</t>
  </si>
  <si>
    <r>
      <t>Si ya eres afiliado en Porvenir</t>
    </r>
    <r>
      <rPr>
        <sz val="8"/>
        <color theme="1"/>
        <rFont val="Arial"/>
        <family val="2"/>
      </rPr>
      <t xml:space="preserve"> te invitamos a seguir ahorrando e inviertiendo en Pensiones Voluntarias, ingresando a tu Zona Transaccional en www.porvenir.com.co</t>
    </r>
  </si>
  <si>
    <r>
      <rPr>
        <b/>
        <sz val="8"/>
        <color theme="1"/>
        <rFont val="Arial"/>
        <family val="2"/>
      </rPr>
      <t>Si no eres afiliado en Porvenir aún y quieres ahorrar e invertir tu prima</t>
    </r>
    <r>
      <rPr>
        <sz val="8"/>
        <color theme="1"/>
        <rFont val="Arial"/>
        <family val="2"/>
      </rPr>
      <t>, compártenos tus datos para contactarte, haciendo clic aquí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</si>
</sst>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-&quot;$&quot;\ * #,##0_-;\-&quot;$&quot;\ * #,##0_-;_-&quot;$&quot;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8"/>
      <color theme="0"/>
      <name val="Arial"/>
      <family val="2"/>
    </font>
    <font>
      <b/>
      <sz val="18"/>
      <color rgb="FFFF9900"/>
      <name val="Arial"/>
      <family val="2"/>
    </font>
    <font>
      <sz val="11"/>
      <color indexed="8"/>
      <name val="Arial"/>
      <family val="2"/>
    </font>
    <font>
      <b/>
      <sz val="14"/>
      <color theme="1"/>
      <name val="Arial"/>
      <family val="2"/>
    </font>
    <font>
      <b/>
      <sz val="10"/>
      <color rgb="FFFF9900"/>
      <name val="Arial"/>
      <family val="2"/>
    </font>
    <font>
      <sz val="10"/>
      <color rgb="FF222222"/>
      <name val="Arial"/>
      <family val="2"/>
    </font>
    <font>
      <b/>
      <i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rgb="FFFF9900"/>
      </left>
      <right/>
      <top style="thick">
        <color rgb="FFFF9900"/>
      </top>
      <bottom/>
      <diagonal/>
    </border>
    <border>
      <left/>
      <right/>
      <top style="thick">
        <color rgb="FFFF9900"/>
      </top>
      <bottom/>
      <diagonal/>
    </border>
    <border>
      <left/>
      <right style="thick">
        <color rgb="FFFF9900"/>
      </right>
      <top style="thick">
        <color rgb="FFFF9900"/>
      </top>
      <bottom/>
      <diagonal/>
    </border>
    <border>
      <left style="thick">
        <color rgb="FFFF9900"/>
      </left>
      <right/>
      <top/>
      <bottom/>
      <diagonal/>
    </border>
    <border>
      <left/>
      <right style="thick">
        <color rgb="FFFF9900"/>
      </right>
      <top/>
      <bottom/>
      <diagonal/>
    </border>
    <border>
      <left style="thick">
        <color rgb="FFFF9900"/>
      </left>
      <right/>
      <top/>
      <bottom style="thick">
        <color rgb="FFFF9900"/>
      </bottom>
      <diagonal/>
    </border>
    <border>
      <left/>
      <right/>
      <top/>
      <bottom style="thick">
        <color rgb="FFFF9900"/>
      </bottom>
      <diagonal/>
    </border>
    <border>
      <left/>
      <right style="thick">
        <color rgb="FFFF9900"/>
      </right>
      <top/>
      <bottom style="thick">
        <color rgb="FFFF9900"/>
      </bottom>
      <diagonal/>
    </border>
    <border>
      <left style="hair">
        <color rgb="FFFFCC00"/>
      </left>
      <right style="hair">
        <color rgb="FFFFCC00"/>
      </right>
      <top style="hair">
        <color rgb="FFFFCC00"/>
      </top>
      <bottom style="hair">
        <color rgb="FFFFCC00"/>
      </bottom>
      <diagonal/>
    </border>
    <border>
      <left style="hair">
        <color rgb="FFFFCC00"/>
      </left>
      <right style="hair">
        <color indexed="64"/>
      </right>
      <top style="hair">
        <color rgb="FFFFCC00"/>
      </top>
      <bottom style="hair">
        <color rgb="FFFFCC00"/>
      </bottom>
      <diagonal/>
    </border>
    <border>
      <left style="hair">
        <color indexed="64"/>
      </left>
      <right style="hair">
        <color indexed="64"/>
      </right>
      <top style="hair">
        <color rgb="FFFFCC00"/>
      </top>
      <bottom style="hair">
        <color rgb="FFFFCC00"/>
      </bottom>
      <diagonal/>
    </border>
    <border>
      <left style="hair">
        <color indexed="64"/>
      </left>
      <right style="hair">
        <color rgb="FFFFCC00"/>
      </right>
      <top style="hair">
        <color rgb="FFFFCC00"/>
      </top>
      <bottom style="hair">
        <color rgb="FFFFCC00"/>
      </bottom>
      <diagonal/>
    </border>
    <border>
      <left style="dotted">
        <color rgb="FFFFCC00"/>
      </left>
      <right style="dotted">
        <color rgb="FFFFCC00"/>
      </right>
      <top style="dotted">
        <color rgb="FFFFCC00"/>
      </top>
      <bottom style="dotted">
        <color rgb="FFFFCC00"/>
      </bottom>
      <diagonal/>
    </border>
    <border>
      <left style="dotted">
        <color rgb="FFFFCC00"/>
      </left>
      <right/>
      <top style="dotted">
        <color rgb="FFFFCC00"/>
      </top>
      <bottom style="dotted">
        <color rgb="FFFFCC00"/>
      </bottom>
      <diagonal/>
    </border>
    <border>
      <left/>
      <right/>
      <top style="dotted">
        <color rgb="FFFFCC00"/>
      </top>
      <bottom style="dotted">
        <color rgb="FFFFCC00"/>
      </bottom>
      <diagonal/>
    </border>
    <border>
      <left/>
      <right style="dotted">
        <color rgb="FFFFCC00"/>
      </right>
      <top style="dotted">
        <color rgb="FFFFCC00"/>
      </top>
      <bottom style="dotted">
        <color rgb="FFFFCC00"/>
      </bottom>
      <diagonal/>
    </border>
    <border>
      <left style="double">
        <color rgb="FFFF9900"/>
      </left>
      <right/>
      <top style="double">
        <color rgb="FFFF9900"/>
      </top>
      <bottom/>
      <diagonal/>
    </border>
    <border>
      <left/>
      <right/>
      <top style="double">
        <color rgb="FFFF9900"/>
      </top>
      <bottom/>
      <diagonal/>
    </border>
    <border>
      <left/>
      <right style="double">
        <color rgb="FFFF9900"/>
      </right>
      <top style="double">
        <color rgb="FFFF9900"/>
      </top>
      <bottom/>
      <diagonal/>
    </border>
    <border>
      <left style="double">
        <color rgb="FFFF9900"/>
      </left>
      <right/>
      <top/>
      <bottom/>
      <diagonal/>
    </border>
    <border>
      <left/>
      <right style="double">
        <color rgb="FFFF9900"/>
      </right>
      <top/>
      <bottom/>
      <diagonal/>
    </border>
    <border>
      <left style="double">
        <color rgb="FFFF9900"/>
      </left>
      <right/>
      <top/>
      <bottom style="double">
        <color rgb="FFFF9900"/>
      </bottom>
      <diagonal/>
    </border>
    <border>
      <left/>
      <right/>
      <top/>
      <bottom style="double">
        <color rgb="FFFF9900"/>
      </bottom>
      <diagonal/>
    </border>
    <border>
      <left/>
      <right style="double">
        <color rgb="FFFF9900"/>
      </right>
      <top/>
      <bottom style="double">
        <color rgb="FFFF99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rgb="FFFFCC00"/>
      </right>
      <top style="dotted">
        <color rgb="FFFFCC00"/>
      </top>
      <bottom style="dotted">
        <color rgb="FFFFCC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5">
    <xf numFmtId="0" fontId="0" fillId="0" borderId="0" xfId="0"/>
    <xf numFmtId="164" fontId="0" fillId="0" borderId="0" xfId="1" applyNumberFormat="1" applyFont="1"/>
    <xf numFmtId="0" fontId="4" fillId="0" borderId="0" xfId="0" applyFont="1" applyAlignment="1">
      <alignment horizontal="left"/>
    </xf>
    <xf numFmtId="0" fontId="5" fillId="3" borderId="39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8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5" fillId="0" borderId="9" xfId="0" applyNumberFormat="1" applyFont="1" applyBorder="1" applyAlignment="1" applyProtection="1">
      <alignment horizontal="right" vertical="center"/>
      <protection locked="0"/>
    </xf>
    <xf numFmtId="0" fontId="8" fillId="2" borderId="2" xfId="0" applyFont="1" applyFill="1" applyBorder="1" applyAlignment="1">
      <alignment horizontal="center" vertical="center"/>
    </xf>
    <xf numFmtId="14" fontId="5" fillId="0" borderId="11" xfId="0" applyNumberFormat="1" applyFont="1" applyBorder="1" applyAlignment="1" applyProtection="1">
      <alignment horizontal="right" vertical="center"/>
      <protection locked="0"/>
    </xf>
    <xf numFmtId="14" fontId="5" fillId="0" borderId="10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10" xfId="0" applyFont="1" applyBorder="1"/>
    <xf numFmtId="165" fontId="5" fillId="0" borderId="9" xfId="2" applyNumberFormat="1" applyFont="1" applyBorder="1" applyAlignment="1" applyProtection="1">
      <alignment horizontal="right" vertical="center"/>
      <protection locked="0" hidden="1"/>
    </xf>
    <xf numFmtId="165" fontId="5" fillId="0" borderId="11" xfId="2" applyNumberFormat="1" applyFont="1" applyBorder="1" applyAlignment="1" applyProtection="1">
      <alignment horizontal="right" vertical="center"/>
      <protection locked="0" hidden="1"/>
    </xf>
    <xf numFmtId="0" fontId="5" fillId="0" borderId="9" xfId="0" applyFont="1" applyBorder="1" applyAlignment="1" applyProtection="1">
      <alignment horizontal="right" vertical="center"/>
      <protection hidden="1"/>
    </xf>
    <xf numFmtId="0" fontId="5" fillId="0" borderId="12" xfId="0" applyFont="1" applyBorder="1" applyAlignment="1" applyProtection="1">
      <alignment horizontal="right" vertical="center"/>
      <protection hidden="1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" fillId="0" borderId="0" xfId="0" applyFont="1"/>
    <xf numFmtId="164" fontId="5" fillId="0" borderId="10" xfId="1" applyNumberFormat="1" applyFont="1" applyBorder="1"/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0" borderId="0" xfId="0" applyFont="1"/>
    <xf numFmtId="0" fontId="10" fillId="0" borderId="3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0" fillId="0" borderId="0" xfId="0" applyFont="1"/>
    <xf numFmtId="14" fontId="5" fillId="0" borderId="9" xfId="0" applyNumberFormat="1" applyFont="1" applyBorder="1" applyAlignment="1" applyProtection="1">
      <alignment horizontal="right" vertical="center"/>
    </xf>
    <xf numFmtId="14" fontId="5" fillId="0" borderId="11" xfId="0" applyNumberFormat="1" applyFont="1" applyBorder="1" applyAlignment="1" applyProtection="1">
      <alignment horizontal="right" vertical="center"/>
    </xf>
    <xf numFmtId="164" fontId="5" fillId="5" borderId="9" xfId="1" applyNumberFormat="1" applyFont="1" applyFill="1" applyBorder="1" applyAlignment="1" applyProtection="1">
      <alignment horizontal="right" vertical="center"/>
      <protection hidden="1"/>
    </xf>
    <xf numFmtId="164" fontId="5" fillId="5" borderId="11" xfId="1" applyNumberFormat="1" applyFont="1" applyFill="1" applyBorder="1" applyAlignment="1" applyProtection="1">
      <alignment horizontal="right" vertical="center"/>
      <protection hidden="1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13" xfId="0" applyFont="1" applyBorder="1"/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0" applyFont="1"/>
    <xf numFmtId="0" fontId="1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27" xfId="0" applyFont="1" applyBorder="1" applyAlignment="1">
      <alignment horizontal="right" vertical="center"/>
    </xf>
    <xf numFmtId="9" fontId="5" fillId="0" borderId="28" xfId="0" applyNumberFormat="1" applyFont="1" applyBorder="1" applyAlignment="1">
      <alignment horizontal="right" vertical="center"/>
    </xf>
    <xf numFmtId="165" fontId="5" fillId="0" borderId="29" xfId="2" applyNumberFormat="1" applyFont="1" applyBorder="1" applyAlignment="1" applyProtection="1">
      <alignment horizontal="right" vertical="center"/>
      <protection hidden="1"/>
    </xf>
    <xf numFmtId="0" fontId="5" fillId="0" borderId="0" xfId="0" applyFont="1" applyAlignment="1">
      <alignment horizontal="right" vertical="center"/>
    </xf>
    <xf numFmtId="9" fontId="5" fillId="0" borderId="0" xfId="0" applyNumberFormat="1" applyFont="1" applyAlignment="1">
      <alignment horizontal="right" vertical="center"/>
    </xf>
    <xf numFmtId="165" fontId="5" fillId="0" borderId="0" xfId="2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9" fontId="5" fillId="0" borderId="28" xfId="0" applyNumberFormat="1" applyFont="1" applyBorder="1" applyAlignment="1" applyProtection="1">
      <alignment vertical="center"/>
      <protection locked="0"/>
    </xf>
    <xf numFmtId="165" fontId="5" fillId="0" borderId="29" xfId="2" applyNumberFormat="1" applyFont="1" applyBorder="1" applyAlignment="1" applyProtection="1">
      <alignment vertical="center"/>
      <protection hidden="1"/>
    </xf>
    <xf numFmtId="0" fontId="5" fillId="0" borderId="0" xfId="0" applyFont="1" applyAlignment="1">
      <alignment horizontal="right"/>
    </xf>
    <xf numFmtId="9" fontId="5" fillId="0" borderId="0" xfId="0" applyNumberFormat="1" applyFont="1"/>
    <xf numFmtId="165" fontId="5" fillId="0" borderId="0" xfId="2" applyNumberFormat="1" applyFont="1"/>
    <xf numFmtId="0" fontId="5" fillId="0" borderId="0" xfId="0" applyFont="1" applyAlignment="1">
      <alignment horizontal="left" vertical="center"/>
    </xf>
    <xf numFmtId="9" fontId="5" fillId="0" borderId="28" xfId="0" quotePrefix="1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horizontal="left"/>
    </xf>
    <xf numFmtId="0" fontId="5" fillId="0" borderId="26" xfId="0" applyFont="1" applyBorder="1" applyAlignment="1">
      <alignment horizontal="right" vertical="center"/>
    </xf>
    <xf numFmtId="165" fontId="5" fillId="0" borderId="26" xfId="2" applyNumberFormat="1" applyFont="1" applyBorder="1" applyAlignment="1" applyProtection="1">
      <alignment horizontal="right" vertical="center"/>
      <protection hidden="1"/>
    </xf>
    <xf numFmtId="165" fontId="5" fillId="0" borderId="0" xfId="2" applyNumberFormat="1" applyFont="1" applyBorder="1"/>
    <xf numFmtId="0" fontId="5" fillId="3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center" wrapText="1"/>
    </xf>
    <xf numFmtId="0" fontId="7" fillId="6" borderId="0" xfId="0" applyFont="1" applyFill="1" applyBorder="1"/>
    <xf numFmtId="0" fontId="2" fillId="0" borderId="0" xfId="0" applyFont="1" applyBorder="1" applyAlignment="1">
      <alignment vertical="center" wrapText="1"/>
    </xf>
    <xf numFmtId="0" fontId="5" fillId="0" borderId="38" xfId="0" applyFont="1" applyBorder="1"/>
    <xf numFmtId="0" fontId="5" fillId="0" borderId="39" xfId="0" applyFont="1" applyBorder="1"/>
    <xf numFmtId="0" fontId="5" fillId="0" borderId="40" xfId="0" applyFont="1" applyBorder="1" applyAlignment="1">
      <alignment horizontal="left"/>
    </xf>
    <xf numFmtId="0" fontId="2" fillId="0" borderId="4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5" fillId="0" borderId="46" xfId="0" applyFont="1" applyBorder="1" applyAlignment="1">
      <alignment horizontal="right" vertical="center"/>
    </xf>
    <xf numFmtId="0" fontId="5" fillId="0" borderId="42" xfId="0" applyFont="1" applyBorder="1"/>
    <xf numFmtId="0" fontId="5" fillId="0" borderId="41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43" xfId="0" applyFont="1" applyBorder="1"/>
    <xf numFmtId="0" fontId="5" fillId="0" borderId="44" xfId="0" applyFont="1" applyBorder="1" applyAlignment="1">
      <alignment horizontal="left"/>
    </xf>
    <xf numFmtId="0" fontId="5" fillId="0" borderId="44" xfId="0" applyFont="1" applyBorder="1"/>
    <xf numFmtId="0" fontId="5" fillId="0" borderId="45" xfId="0" applyFont="1" applyBorder="1"/>
    <xf numFmtId="0" fontId="2" fillId="3" borderId="0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1" xfId="0" applyFont="1" applyBorder="1"/>
    <xf numFmtId="165" fontId="2" fillId="0" borderId="31" xfId="2" applyNumberFormat="1" applyFont="1" applyFill="1" applyBorder="1" applyAlignment="1" applyProtection="1">
      <protection hidden="1"/>
    </xf>
    <xf numFmtId="165" fontId="2" fillId="0" borderId="0" xfId="2" applyNumberFormat="1" applyFont="1" applyFill="1" applyBorder="1" applyAlignment="1" applyProtection="1">
      <protection hidden="1"/>
    </xf>
    <xf numFmtId="165" fontId="2" fillId="0" borderId="0" xfId="2" applyNumberFormat="1" applyFont="1" applyFill="1" applyBorder="1" applyAlignment="1" applyProtection="1">
      <alignment horizontal="center"/>
      <protection hidden="1"/>
    </xf>
    <xf numFmtId="0" fontId="5" fillId="0" borderId="34" xfId="0" applyFont="1" applyBorder="1" applyAlignment="1">
      <alignment horizontal="center"/>
    </xf>
    <xf numFmtId="0" fontId="5" fillId="0" borderId="3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35" xfId="0" applyFont="1" applyBorder="1" applyAlignment="1">
      <alignment horizontal="left" vertical="top" wrapText="1"/>
    </xf>
    <xf numFmtId="0" fontId="5" fillId="0" borderId="36" xfId="0" applyFont="1" applyBorder="1" applyAlignment="1">
      <alignment horizontal="left" vertical="top" wrapText="1"/>
    </xf>
    <xf numFmtId="0" fontId="5" fillId="0" borderId="37" xfId="0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/>
    <xf numFmtId="0" fontId="5" fillId="0" borderId="14" xfId="0" applyFont="1" applyBorder="1"/>
    <xf numFmtId="0" fontId="5" fillId="0" borderId="15" xfId="0" applyFont="1" applyBorder="1"/>
    <xf numFmtId="0" fontId="5" fillId="0" borderId="15" xfId="0" applyFont="1" applyBorder="1" applyAlignment="1">
      <alignment horizontal="left"/>
    </xf>
    <xf numFmtId="0" fontId="5" fillId="0" borderId="16" xfId="0" applyFont="1" applyBorder="1"/>
    <xf numFmtId="0" fontId="16" fillId="0" borderId="0" xfId="0" applyFont="1" applyAlignment="1">
      <alignment horizontal="left"/>
    </xf>
    <xf numFmtId="0" fontId="5" fillId="0" borderId="17" xfId="0" applyFont="1" applyBorder="1"/>
    <xf numFmtId="0" fontId="5" fillId="0" borderId="18" xfId="0" applyFont="1" applyBorder="1"/>
    <xf numFmtId="0" fontId="2" fillId="0" borderId="7" xfId="0" applyFont="1" applyBorder="1" applyAlignment="1">
      <alignment horizontal="center" vertical="center"/>
    </xf>
    <xf numFmtId="14" fontId="5" fillId="0" borderId="6" xfId="0" applyNumberFormat="1" applyFont="1" applyBorder="1" applyAlignment="1" applyProtection="1">
      <alignment horizontal="right" vertical="center"/>
      <protection locked="0"/>
    </xf>
    <xf numFmtId="14" fontId="5" fillId="0" borderId="8" xfId="0" applyNumberFormat="1" applyFont="1" applyBorder="1" applyAlignment="1" applyProtection="1">
      <alignment horizontal="right" vertical="center"/>
      <protection locked="0"/>
    </xf>
    <xf numFmtId="14" fontId="5" fillId="0" borderId="0" xfId="0" applyNumberFormat="1" applyFont="1"/>
    <xf numFmtId="14" fontId="5" fillId="0" borderId="0" xfId="0" applyNumberFormat="1" applyFont="1" applyAlignment="1">
      <alignment horizontal="center" vertical="center"/>
    </xf>
    <xf numFmtId="0" fontId="5" fillId="0" borderId="23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165" fontId="5" fillId="0" borderId="22" xfId="2" applyNumberFormat="1" applyFont="1" applyBorder="1" applyAlignment="1" applyProtection="1">
      <alignment horizontal="right" vertical="center"/>
      <protection hidden="1"/>
    </xf>
    <xf numFmtId="165" fontId="5" fillId="0" borderId="0" xfId="2" applyNumberFormat="1" applyFont="1" applyBorder="1" applyAlignment="1">
      <alignment horizontal="right" vertical="center"/>
    </xf>
    <xf numFmtId="14" fontId="5" fillId="0" borderId="0" xfId="0" applyNumberFormat="1" applyFont="1" applyAlignment="1">
      <alignment horizontal="right" vertical="center"/>
    </xf>
    <xf numFmtId="165" fontId="5" fillId="0" borderId="9" xfId="2" applyNumberFormat="1" applyFont="1" applyBorder="1" applyAlignment="1" applyProtection="1">
      <alignment horizontal="right" vertical="center"/>
      <protection locked="0"/>
    </xf>
    <xf numFmtId="164" fontId="5" fillId="0" borderId="0" xfId="1" applyNumberFormat="1" applyFont="1" applyBorder="1" applyAlignment="1">
      <alignment horizontal="right" vertical="center"/>
    </xf>
    <xf numFmtId="165" fontId="5" fillId="0" borderId="11" xfId="2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hidden="1"/>
    </xf>
    <xf numFmtId="164" fontId="5" fillId="0" borderId="0" xfId="1" applyNumberFormat="1" applyFont="1"/>
    <xf numFmtId="0" fontId="5" fillId="0" borderId="19" xfId="0" applyFont="1" applyBorder="1"/>
    <xf numFmtId="0" fontId="5" fillId="0" borderId="20" xfId="0" applyFont="1" applyBorder="1"/>
    <xf numFmtId="0" fontId="5" fillId="0" borderId="20" xfId="0" applyFont="1" applyBorder="1" applyAlignment="1">
      <alignment horizontal="left"/>
    </xf>
    <xf numFmtId="0" fontId="5" fillId="0" borderId="21" xfId="0" applyFont="1" applyBorder="1"/>
    <xf numFmtId="164" fontId="5" fillId="0" borderId="4" xfId="1" applyNumberFormat="1" applyFont="1" applyBorder="1" applyAlignment="1" applyProtection="1">
      <alignment horizontal="right" vertical="center"/>
      <protection hidden="1"/>
    </xf>
    <xf numFmtId="164" fontId="5" fillId="0" borderId="5" xfId="1" applyNumberFormat="1" applyFont="1" applyBorder="1" applyAlignment="1" applyProtection="1">
      <alignment horizontal="right" vertical="center"/>
      <protection hidden="1"/>
    </xf>
    <xf numFmtId="164" fontId="5" fillId="0" borderId="13" xfId="1" applyNumberFormat="1" applyFont="1" applyBorder="1" applyAlignment="1">
      <alignment horizontal="right" vertical="center"/>
    </xf>
    <xf numFmtId="0" fontId="5" fillId="0" borderId="32" xfId="0" applyFont="1" applyBorder="1"/>
    <xf numFmtId="18" fontId="5" fillId="0" borderId="0" xfId="0" applyNumberFormat="1" applyFont="1"/>
    <xf numFmtId="0" fontId="5" fillId="0" borderId="27" xfId="0" applyFont="1" applyBorder="1" applyAlignment="1">
      <alignment horizontal="right"/>
    </xf>
    <xf numFmtId="9" fontId="5" fillId="0" borderId="28" xfId="0" applyNumberFormat="1" applyFont="1" applyBorder="1"/>
    <xf numFmtId="165" fontId="5" fillId="0" borderId="29" xfId="2" applyNumberFormat="1" applyFont="1" applyBorder="1" applyProtection="1">
      <protection hidden="1"/>
    </xf>
    <xf numFmtId="0" fontId="17" fillId="0" borderId="0" xfId="0" applyFont="1" applyAlignment="1">
      <alignment horizontal="center" wrapText="1"/>
    </xf>
    <xf numFmtId="9" fontId="5" fillId="0" borderId="28" xfId="0" applyNumberFormat="1" applyFont="1" applyBorder="1" applyProtection="1">
      <protection locked="0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2" fillId="7" borderId="30" xfId="0" applyFont="1" applyFill="1" applyBorder="1" applyAlignment="1">
      <alignment horizontal="left" vertical="center" wrapText="1"/>
    </xf>
    <xf numFmtId="0" fontId="2" fillId="7" borderId="31" xfId="0" applyFont="1" applyFill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18" fillId="0" borderId="0" xfId="0" applyFont="1" applyFill="1" applyAlignment="1">
      <alignment horizontal="center" vertical="center"/>
    </xf>
    <xf numFmtId="9" fontId="18" fillId="0" borderId="0" xfId="3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9" fontId="5" fillId="0" borderId="26" xfId="0" applyNumberFormat="1" applyFont="1" applyBorder="1" applyAlignment="1" applyProtection="1">
      <alignment horizontal="right" vertical="center"/>
      <protection locked="0" hidden="1"/>
    </xf>
    <xf numFmtId="9" fontId="5" fillId="0" borderId="22" xfId="0" applyNumberFormat="1" applyFont="1" applyBorder="1" applyAlignment="1" applyProtection="1">
      <alignment horizontal="right" vertical="center"/>
      <protection locked="0" hidden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FF99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Prestacion de servicios'!A1"/><Relationship Id="rId1" Type="http://schemas.openxmlformats.org/officeDocument/2006/relationships/image" Target="../media/image1.jpeg"/><Relationship Id="rId5" Type="http://schemas.openxmlformats.org/officeDocument/2006/relationships/image" Target="../media/image3.png"/><Relationship Id="rId4" Type="http://schemas.openxmlformats.org/officeDocument/2006/relationships/hyperlink" Target="#'Contrato 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7" Type="http://schemas.openxmlformats.org/officeDocument/2006/relationships/hyperlink" Target="https://www.porvenir.com.co/web/generacion/pensiones-voluntarias" TargetMode="External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6" Type="http://schemas.openxmlformats.org/officeDocument/2006/relationships/image" Target="../media/image8.svg"/><Relationship Id="rId5" Type="http://schemas.openxmlformats.org/officeDocument/2006/relationships/image" Target="../media/image7.png"/><Relationship Id="rId4" Type="http://schemas.openxmlformats.org/officeDocument/2006/relationships/hyperlink" Target="https://transacciones.porvenir.com.co/Personas/Paginas/default.aspx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7" Type="http://schemas.openxmlformats.org/officeDocument/2006/relationships/hyperlink" Target="https://www.porvenir.com.co/web/generacion/pensiones-voluntarias" TargetMode="External"/><Relationship Id="rId2" Type="http://schemas.openxmlformats.org/officeDocument/2006/relationships/image" Target="../media/image5.png"/><Relationship Id="rId1" Type="http://schemas.openxmlformats.org/officeDocument/2006/relationships/image" Target="../media/image9.jpeg"/><Relationship Id="rId6" Type="http://schemas.openxmlformats.org/officeDocument/2006/relationships/image" Target="../media/image8.svg"/><Relationship Id="rId5" Type="http://schemas.openxmlformats.org/officeDocument/2006/relationships/image" Target="../media/image7.png"/><Relationship Id="rId4" Type="http://schemas.openxmlformats.org/officeDocument/2006/relationships/hyperlink" Target="https://transacciones.porvenir.com.co/Personas/Paginas/default.asp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47625</xdr:rowOff>
    </xdr:from>
    <xdr:to>
      <xdr:col>6</xdr:col>
      <xdr:colOff>628649</xdr:colOff>
      <xdr:row>20</xdr:row>
      <xdr:rowOff>38099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47625"/>
          <a:ext cx="3543299" cy="3543299"/>
        </a:xfrm>
        <a:prstGeom prst="rect">
          <a:avLst/>
        </a:prstGeom>
      </xdr:spPr>
    </xdr:pic>
    <xdr:clientData/>
  </xdr:twoCellAnchor>
  <xdr:twoCellAnchor editAs="absolute">
    <xdr:from>
      <xdr:col>4</xdr:col>
      <xdr:colOff>174382</xdr:colOff>
      <xdr:row>12</xdr:row>
      <xdr:rowOff>198507</xdr:rowOff>
    </xdr:from>
    <xdr:to>
      <xdr:col>6</xdr:col>
      <xdr:colOff>438150</xdr:colOff>
      <xdr:row>17</xdr:row>
      <xdr:rowOff>31148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5632" y="2208282"/>
          <a:ext cx="1559168" cy="804191"/>
        </a:xfrm>
        <a:prstGeom prst="rect">
          <a:avLst/>
        </a:prstGeom>
      </xdr:spPr>
    </xdr:pic>
    <xdr:clientData/>
  </xdr:twoCellAnchor>
  <xdr:twoCellAnchor editAs="absolute">
    <xdr:from>
      <xdr:col>1</xdr:col>
      <xdr:colOff>190499</xdr:colOff>
      <xdr:row>12</xdr:row>
      <xdr:rowOff>186581</xdr:rowOff>
    </xdr:from>
    <xdr:to>
      <xdr:col>4</xdr:col>
      <xdr:colOff>131470</xdr:colOff>
      <xdr:row>17</xdr:row>
      <xdr:rowOff>47625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9" y="2196356"/>
          <a:ext cx="1560221" cy="8325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197068</xdr:colOff>
      <xdr:row>0</xdr:row>
      <xdr:rowOff>7299</xdr:rowOff>
    </xdr:from>
    <xdr:to>
      <xdr:col>5</xdr:col>
      <xdr:colOff>14598</xdr:colOff>
      <xdr:row>3</xdr:row>
      <xdr:rowOff>138500</xdr:rowOff>
    </xdr:to>
    <xdr:pic>
      <xdr:nvPicPr>
        <xdr:cNvPr id="2" name="Imagen 1" descr="Texto&#10;&#10;Descripción generada automáticamente con confianza medi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148" y="7299"/>
          <a:ext cx="5218680" cy="773500"/>
        </a:xfrm>
        <a:prstGeom prst="rect">
          <a:avLst/>
        </a:prstGeom>
      </xdr:spPr>
    </xdr:pic>
    <xdr:clientData/>
  </xdr:twoCellAnchor>
  <xdr:twoCellAnchor editAs="oneCell">
    <xdr:from>
      <xdr:col>10</xdr:col>
      <xdr:colOff>262758</xdr:colOff>
      <xdr:row>20</xdr:row>
      <xdr:rowOff>126121</xdr:rowOff>
    </xdr:from>
    <xdr:to>
      <xdr:col>10</xdr:col>
      <xdr:colOff>970747</xdr:colOff>
      <xdr:row>23</xdr:row>
      <xdr:rowOff>89626</xdr:rowOff>
    </xdr:to>
    <xdr:pic>
      <xdr:nvPicPr>
        <xdr:cNvPr id="4" name="Gráfico 3" descr="Alarma sonando con relleno sólido">
          <a:extLst>
            <a:ext uri="{FF2B5EF4-FFF2-40B4-BE49-F238E27FC236}">
              <a16:creationId xmlns:a16="http://schemas.microsoft.com/office/drawing/2014/main" id="{41908D37-F353-D2C5-528C-42C5DC148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598103" y="3250029"/>
          <a:ext cx="707989" cy="707989"/>
        </a:xfrm>
        <a:prstGeom prst="rect">
          <a:avLst/>
        </a:prstGeom>
      </xdr:spPr>
    </xdr:pic>
    <xdr:clientData/>
  </xdr:twoCellAnchor>
  <xdr:twoCellAnchor editAs="oneCell">
    <xdr:from>
      <xdr:col>12</xdr:col>
      <xdr:colOff>890384</xdr:colOff>
      <xdr:row>23</xdr:row>
      <xdr:rowOff>175248</xdr:rowOff>
    </xdr:from>
    <xdr:to>
      <xdr:col>13</xdr:col>
      <xdr:colOff>131302</xdr:colOff>
      <xdr:row>26</xdr:row>
      <xdr:rowOff>7224</xdr:rowOff>
    </xdr:to>
    <xdr:pic>
      <xdr:nvPicPr>
        <xdr:cNvPr id="5" name="Gráfico 4" descr="Mano con dedo índice apuntando a la derecha con relleno sóli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8A4ADE-E9DC-CDD2-751F-676D602A1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rot="4989918" flipH="1">
          <a:off x="9897242" y="4028965"/>
          <a:ext cx="328296" cy="357643"/>
        </a:xfrm>
        <a:prstGeom prst="rect">
          <a:avLst/>
        </a:prstGeom>
      </xdr:spPr>
    </xdr:pic>
    <xdr:clientData/>
  </xdr:twoCellAnchor>
  <xdr:twoCellAnchor editAs="oneCell">
    <xdr:from>
      <xdr:col>15</xdr:col>
      <xdr:colOff>1126389</xdr:colOff>
      <xdr:row>23</xdr:row>
      <xdr:rowOff>173212</xdr:rowOff>
    </xdr:from>
    <xdr:to>
      <xdr:col>15</xdr:col>
      <xdr:colOff>1484032</xdr:colOff>
      <xdr:row>26</xdr:row>
      <xdr:rowOff>7344</xdr:rowOff>
    </xdr:to>
    <xdr:pic>
      <xdr:nvPicPr>
        <xdr:cNvPr id="8" name="Gráfico 7" descr="Mano con dedo índice apuntando a la derecha con relleno sólid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C739443-B2E2-4597-8052-E53599937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rot="4989918" flipH="1">
          <a:off x="13020190" y="4197706"/>
          <a:ext cx="324813" cy="3576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795619</xdr:colOff>
      <xdr:row>0</xdr:row>
      <xdr:rowOff>33619</xdr:rowOff>
    </xdr:from>
    <xdr:to>
      <xdr:col>4</xdr:col>
      <xdr:colOff>1148805</xdr:colOff>
      <xdr:row>3</xdr:row>
      <xdr:rowOff>69094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913" y="33619"/>
          <a:ext cx="4325470" cy="663004"/>
        </a:xfrm>
        <a:prstGeom prst="rect">
          <a:avLst/>
        </a:prstGeom>
      </xdr:spPr>
    </xdr:pic>
    <xdr:clientData/>
  </xdr:twoCellAnchor>
  <xdr:twoCellAnchor editAs="oneCell">
    <xdr:from>
      <xdr:col>7</xdr:col>
      <xdr:colOff>335813</xdr:colOff>
      <xdr:row>21</xdr:row>
      <xdr:rowOff>70634</xdr:rowOff>
    </xdr:from>
    <xdr:to>
      <xdr:col>9</xdr:col>
      <xdr:colOff>225066</xdr:colOff>
      <xdr:row>24</xdr:row>
      <xdr:rowOff>147961</xdr:rowOff>
    </xdr:to>
    <xdr:pic>
      <xdr:nvPicPr>
        <xdr:cNvPr id="3" name="Gráfico 2" descr="Alarma sonando con relleno sólido">
          <a:extLst>
            <a:ext uri="{FF2B5EF4-FFF2-40B4-BE49-F238E27FC236}">
              <a16:creationId xmlns:a16="http://schemas.microsoft.com/office/drawing/2014/main" id="{50EE55EE-C338-46DF-8B4C-6D3980837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778289" y="3110003"/>
          <a:ext cx="616728" cy="626016"/>
        </a:xfrm>
        <a:prstGeom prst="rect">
          <a:avLst/>
        </a:prstGeom>
      </xdr:spPr>
    </xdr:pic>
    <xdr:clientData/>
  </xdr:twoCellAnchor>
  <xdr:twoCellAnchor editAs="oneCell">
    <xdr:from>
      <xdr:col>12</xdr:col>
      <xdr:colOff>742736</xdr:colOff>
      <xdr:row>26</xdr:row>
      <xdr:rowOff>127545</xdr:rowOff>
    </xdr:from>
    <xdr:to>
      <xdr:col>12</xdr:col>
      <xdr:colOff>1027587</xdr:colOff>
      <xdr:row>28</xdr:row>
      <xdr:rowOff>26813</xdr:rowOff>
    </xdr:to>
    <xdr:pic>
      <xdr:nvPicPr>
        <xdr:cNvPr id="4" name="Gráfico 3" descr="Mano con dedo índice apuntando a la derecha con relleno sóli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0DC2715-86AE-4411-8B62-56645C650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rot="4989918" flipH="1">
          <a:off x="8755892" y="4197884"/>
          <a:ext cx="275336" cy="284851"/>
        </a:xfrm>
        <a:prstGeom prst="rect">
          <a:avLst/>
        </a:prstGeom>
      </xdr:spPr>
    </xdr:pic>
    <xdr:clientData/>
  </xdr:twoCellAnchor>
  <xdr:twoCellAnchor editAs="oneCell">
    <xdr:from>
      <xdr:col>15</xdr:col>
      <xdr:colOff>145977</xdr:colOff>
      <xdr:row>26</xdr:row>
      <xdr:rowOff>57220</xdr:rowOff>
    </xdr:from>
    <xdr:to>
      <xdr:col>15</xdr:col>
      <xdr:colOff>468717</xdr:colOff>
      <xdr:row>27</xdr:row>
      <xdr:rowOff>182428</xdr:rowOff>
    </xdr:to>
    <xdr:pic>
      <xdr:nvPicPr>
        <xdr:cNvPr id="5" name="Gráfico 4" descr="Mano con dedo índice apuntando a la derecha con relleno sólid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E8C42D8-19B8-413A-8593-18626FF90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rot="4989918" flipH="1">
          <a:off x="10500301" y="4129110"/>
          <a:ext cx="316325" cy="322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002060"/>
      </a:accent1>
      <a:accent2>
        <a:srgbClr val="6E91A0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/>
  <dimension ref="B2:G22"/>
  <sheetViews>
    <sheetView showGridLines="0" tabSelected="1" showRuler="0" zoomScaleNormal="100" workbookViewId="0">
      <selection activeCell="I15" sqref="I15"/>
    </sheetView>
  </sheetViews>
  <sheetFormatPr baseColWidth="10" defaultRowHeight="14.5" x14ac:dyDescent="0.35"/>
  <cols>
    <col min="2" max="2" width="3.1796875" customWidth="1"/>
    <col min="3" max="3" width="17.81640625" customWidth="1"/>
    <col min="4" max="4" width="3.26953125" customWidth="1"/>
    <col min="5" max="5" width="16.453125" customWidth="1"/>
    <col min="6" max="6" width="3" style="1" customWidth="1"/>
  </cols>
  <sheetData>
    <row r="2" spans="6:6" x14ac:dyDescent="0.35">
      <c r="F2"/>
    </row>
    <row r="3" spans="6:6" x14ac:dyDescent="0.35">
      <c r="F3"/>
    </row>
    <row r="4" spans="6:6" ht="7.5" customHeight="1" x14ac:dyDescent="0.35">
      <c r="F4"/>
    </row>
    <row r="5" spans="6:6" ht="8.25" customHeight="1" x14ac:dyDescent="0.35">
      <c r="F5"/>
    </row>
    <row r="6" spans="6:6" ht="21" customHeight="1" x14ac:dyDescent="0.35">
      <c r="F6"/>
    </row>
    <row r="7" spans="6:6" ht="13.5" customHeight="1" x14ac:dyDescent="0.35">
      <c r="F7"/>
    </row>
    <row r="8" spans="6:6" ht="6" customHeight="1" x14ac:dyDescent="0.35">
      <c r="F8"/>
    </row>
    <row r="9" spans="6:6" x14ac:dyDescent="0.35">
      <c r="F9"/>
    </row>
    <row r="10" spans="6:6" ht="10.5" customHeight="1" x14ac:dyDescent="0.35">
      <c r="F10"/>
    </row>
    <row r="11" spans="6:6" ht="19.5" customHeight="1" x14ac:dyDescent="0.35">
      <c r="F11"/>
    </row>
    <row r="12" spans="6:6" ht="12" customHeight="1" x14ac:dyDescent="0.35">
      <c r="F12"/>
    </row>
    <row r="13" spans="6:6" ht="16.5" customHeight="1" x14ac:dyDescent="0.35">
      <c r="F13"/>
    </row>
    <row r="22" spans="2:7" x14ac:dyDescent="0.35">
      <c r="B22" s="2" t="s">
        <v>13</v>
      </c>
      <c r="C22" s="2"/>
      <c r="D22" s="2"/>
      <c r="E22" s="2"/>
      <c r="F22" s="2"/>
      <c r="G22" s="2"/>
    </row>
  </sheetData>
  <sheetProtection algorithmName="SHA-512" hashValue="p60u2v7kxoHwQKyxhtWwyTvcOzs9xzqIe1whehyu4GUGl6lXRwg+JuS4Aqr5I4yAnM9tuSlASDf9KCu3PfYqBQ==" saltValue="BI4RtkjnhKgT3X730xTiWA==" spinCount="100000" sheet="1" objects="1" scenarios="1"/>
  <customSheetViews>
    <customSheetView guid="{802F607A-F8B0-4460-8957-F722F9E82968}" showPageBreaks="1" view="pageLayout">
      <selection activeCell="B5" sqref="B5:C8"/>
      <pageMargins left="0.70866141732283472" right="0.70866141732283472" top="0.74803149606299213" bottom="0.74803149606299213" header="0.31496062992125984" footer="0.31496062992125984"/>
      <pageSetup paperSize="9" orientation="portrait" r:id="rId1"/>
    </customSheetView>
    <customSheetView guid="{6BFFF207-0481-4E6B-A3F3-405D28F600BE}" showPageBreaks="1" view="pageLayout" showRuler="0">
      <selection activeCell="B9" sqref="B9"/>
      <pageMargins left="0.70866141732283472" right="0.70866141732283472" top="0.74803149606299213" bottom="0.74803149606299213" header="0.31496062992125984" footer="0.31496062992125984"/>
      <pageSetup paperSize="9" orientation="portrait" r:id="rId2"/>
    </customSheetView>
  </customSheetViews>
  <mergeCells count="1">
    <mergeCell ref="B22:G22"/>
  </mergeCells>
  <pageMargins left="0.70866141732283472" right="0.70866141732283472" top="0.74803149606299213" bottom="0.74803149606299213" header="0.31496062992125984" footer="0.31496062992125984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6"/>
  <dimension ref="A1:P71"/>
  <sheetViews>
    <sheetView showGridLines="0" zoomScale="77" zoomScaleNormal="87" workbookViewId="0">
      <selection activeCell="N14" activeCellId="2" sqref="N10 N12 N14"/>
    </sheetView>
  </sheetViews>
  <sheetFormatPr baseColWidth="10" defaultRowHeight="14" x14ac:dyDescent="0.3"/>
  <cols>
    <col min="1" max="1" width="10.90625" style="4"/>
    <col min="2" max="2" width="3" style="4" customWidth="1"/>
    <col min="3" max="3" width="37.08984375" style="4" customWidth="1"/>
    <col min="4" max="4" width="9.453125" style="4" customWidth="1"/>
    <col min="5" max="5" width="27.81640625" style="4" customWidth="1"/>
    <col min="6" max="6" width="4.1796875" style="4" customWidth="1"/>
    <col min="7" max="8" width="2.54296875" style="4" customWidth="1"/>
    <col min="9" max="9" width="2.453125" style="4" customWidth="1"/>
    <col min="10" max="10" width="5.26953125" style="4" customWidth="1"/>
    <col min="11" max="11" width="15.453125" style="4" customWidth="1"/>
    <col min="12" max="12" width="12.7265625" style="35" customWidth="1"/>
    <col min="13" max="13" width="16" style="4" customWidth="1"/>
    <col min="14" max="14" width="8.1796875" style="4" customWidth="1"/>
    <col min="15" max="15" width="12" style="4" customWidth="1"/>
    <col min="16" max="16" width="22.453125" style="4" customWidth="1"/>
    <col min="17" max="17" width="8.54296875" style="4" customWidth="1"/>
    <col min="18" max="18" width="2.453125" style="4" customWidth="1"/>
    <col min="19" max="19" width="6.54296875" style="4" customWidth="1"/>
    <col min="20" max="16384" width="10.90625" style="4"/>
  </cols>
  <sheetData>
    <row r="1" spans="3:16" x14ac:dyDescent="0.3">
      <c r="C1" s="34"/>
      <c r="D1" s="34"/>
      <c r="E1" s="34"/>
    </row>
    <row r="2" spans="3:16" x14ac:dyDescent="0.3">
      <c r="C2" s="34"/>
      <c r="D2" s="34"/>
      <c r="E2" s="34"/>
    </row>
    <row r="3" spans="3:16" ht="23" x14ac:dyDescent="0.5">
      <c r="C3" s="36"/>
      <c r="D3" s="36"/>
      <c r="E3" s="36"/>
    </row>
    <row r="4" spans="3:16" ht="14.5" thickBot="1" x14ac:dyDescent="0.35"/>
    <row r="5" spans="3:16" ht="9" customHeight="1" x14ac:dyDescent="0.3">
      <c r="C5" s="22" t="s">
        <v>5</v>
      </c>
      <c r="D5" s="23"/>
      <c r="E5" s="8">
        <v>45292</v>
      </c>
      <c r="K5" s="12"/>
      <c r="L5" s="74"/>
      <c r="M5" s="75"/>
      <c r="N5" s="75"/>
      <c r="O5" s="75"/>
      <c r="P5" s="76"/>
    </row>
    <row r="6" spans="3:16" ht="9" customHeight="1" thickBot="1" x14ac:dyDescent="0.35">
      <c r="C6" s="24"/>
      <c r="D6" s="23"/>
      <c r="E6" s="10"/>
      <c r="K6" s="12"/>
      <c r="L6" s="77" t="s">
        <v>18</v>
      </c>
      <c r="M6" s="78"/>
      <c r="N6" s="78"/>
      <c r="O6" s="78"/>
      <c r="P6" s="79"/>
    </row>
    <row r="7" spans="3:16" ht="9.75" customHeight="1" thickTop="1" x14ac:dyDescent="0.3">
      <c r="C7" s="23"/>
      <c r="D7" s="23"/>
      <c r="E7" s="11"/>
      <c r="K7" s="12"/>
      <c r="L7" s="77"/>
      <c r="M7" s="78"/>
      <c r="N7" s="78"/>
      <c r="O7" s="78"/>
      <c r="P7" s="79"/>
    </row>
    <row r="8" spans="3:16" ht="9" customHeight="1" x14ac:dyDescent="0.3">
      <c r="C8" s="22" t="s">
        <v>6</v>
      </c>
      <c r="D8" s="23"/>
      <c r="E8" s="30">
        <v>45473</v>
      </c>
      <c r="K8" s="12"/>
      <c r="L8" s="77"/>
      <c r="M8" s="78"/>
      <c r="N8" s="78"/>
      <c r="O8" s="78"/>
      <c r="P8" s="79"/>
    </row>
    <row r="9" spans="3:16" ht="9" customHeight="1" thickBot="1" x14ac:dyDescent="0.35">
      <c r="C9" s="24"/>
      <c r="D9" s="23"/>
      <c r="E9" s="31"/>
      <c r="F9" s="5"/>
      <c r="K9" s="12"/>
      <c r="L9" s="80"/>
      <c r="M9" s="73"/>
      <c r="N9" s="73"/>
      <c r="O9" s="73"/>
      <c r="P9" s="81"/>
    </row>
    <row r="10" spans="3:16" ht="16" thickTop="1" x14ac:dyDescent="0.35">
      <c r="C10" s="25"/>
      <c r="D10" s="25"/>
      <c r="E10" s="13"/>
      <c r="K10" s="12"/>
      <c r="L10" s="82" t="s">
        <v>4</v>
      </c>
      <c r="M10" s="67"/>
      <c r="N10" s="163">
        <v>0.5</v>
      </c>
      <c r="O10" s="68">
        <f>E17*N10</f>
        <v>754166.66666666663</v>
      </c>
      <c r="P10" s="83"/>
    </row>
    <row r="11" spans="3:16" ht="9" customHeight="1" x14ac:dyDescent="0.3">
      <c r="C11" s="22" t="s">
        <v>7</v>
      </c>
      <c r="D11" s="23"/>
      <c r="E11" s="14">
        <v>3000000</v>
      </c>
      <c r="K11" s="12"/>
      <c r="L11" s="84"/>
      <c r="M11" s="85"/>
      <c r="N11" s="86"/>
      <c r="O11" s="69"/>
      <c r="P11" s="83"/>
    </row>
    <row r="12" spans="3:16" ht="17.5" customHeight="1" thickBot="1" x14ac:dyDescent="0.35">
      <c r="C12" s="24"/>
      <c r="D12" s="23"/>
      <c r="E12" s="15"/>
      <c r="K12" s="12"/>
      <c r="L12" s="82" t="s">
        <v>3</v>
      </c>
      <c r="M12" s="67"/>
      <c r="N12" s="163">
        <v>0.3</v>
      </c>
      <c r="O12" s="68">
        <f>N12*E17</f>
        <v>452499.99999999994</v>
      </c>
      <c r="P12" s="83"/>
    </row>
    <row r="13" spans="3:16" ht="16" thickTop="1" x14ac:dyDescent="0.35">
      <c r="C13" s="25"/>
      <c r="D13" s="25"/>
      <c r="E13" s="13"/>
      <c r="K13" s="12"/>
      <c r="L13" s="84"/>
      <c r="M13" s="86"/>
      <c r="N13" s="86"/>
      <c r="O13" s="69"/>
      <c r="P13" s="83"/>
    </row>
    <row r="14" spans="3:16" ht="17" customHeight="1" x14ac:dyDescent="0.3">
      <c r="C14" s="22" t="s">
        <v>9</v>
      </c>
      <c r="D14" s="23"/>
      <c r="E14" s="16">
        <f>-_xlfn.DAYS(E5,E8)</f>
        <v>181</v>
      </c>
      <c r="K14" s="12"/>
      <c r="L14" s="82" t="s">
        <v>10</v>
      </c>
      <c r="M14" s="67"/>
      <c r="N14" s="163">
        <v>0.2</v>
      </c>
      <c r="O14" s="68">
        <f>N14*E17</f>
        <v>301666.66666666669</v>
      </c>
      <c r="P14" s="83"/>
    </row>
    <row r="15" spans="3:16" ht="9" customHeight="1" thickBot="1" x14ac:dyDescent="0.35">
      <c r="C15" s="24"/>
      <c r="D15" s="26"/>
      <c r="E15" s="17"/>
      <c r="K15" s="12"/>
      <c r="L15" s="84"/>
      <c r="M15" s="159" t="s">
        <v>25</v>
      </c>
      <c r="N15" s="160">
        <f>SUM(N8:N14)</f>
        <v>1</v>
      </c>
      <c r="O15" s="86"/>
      <c r="P15" s="83"/>
    </row>
    <row r="16" spans="3:16" ht="30.5" customHeight="1" thickTop="1" x14ac:dyDescent="0.35">
      <c r="C16" s="25"/>
      <c r="D16" s="25"/>
      <c r="E16" s="13"/>
      <c r="K16" s="12"/>
      <c r="L16" s="77" t="s">
        <v>19</v>
      </c>
      <c r="M16" s="78"/>
      <c r="N16" s="78"/>
      <c r="O16" s="78"/>
      <c r="P16" s="79"/>
    </row>
    <row r="17" spans="1:16" ht="9" customHeight="1" x14ac:dyDescent="0.3">
      <c r="C17" s="27" t="s">
        <v>15</v>
      </c>
      <c r="D17" s="23"/>
      <c r="E17" s="32">
        <f>+((E11*E14)/180)/2</f>
        <v>1508333.3333333333</v>
      </c>
      <c r="K17" s="12"/>
      <c r="L17" s="77"/>
      <c r="M17" s="78"/>
      <c r="N17" s="78"/>
      <c r="O17" s="78"/>
      <c r="P17" s="79"/>
    </row>
    <row r="18" spans="1:16" ht="9" customHeight="1" thickBot="1" x14ac:dyDescent="0.35">
      <c r="C18" s="28"/>
      <c r="D18" s="23"/>
      <c r="E18" s="33"/>
      <c r="K18" s="12"/>
      <c r="L18" s="87"/>
      <c r="M18" s="88"/>
      <c r="N18" s="89"/>
      <c r="O18" s="89"/>
      <c r="P18" s="90"/>
    </row>
    <row r="19" spans="1:16" ht="16.5" customHeight="1" thickTop="1" thickBot="1" x14ac:dyDescent="0.4">
      <c r="C19" s="29"/>
      <c r="D19" s="29"/>
      <c r="E19" s="21"/>
      <c r="K19" s="12"/>
      <c r="L19" s="73"/>
      <c r="N19" s="72"/>
      <c r="O19" s="71"/>
      <c r="P19" s="71"/>
    </row>
    <row r="20" spans="1:16" ht="15" thickTop="1" thickBot="1" x14ac:dyDescent="0.35">
      <c r="E20" s="37"/>
      <c r="K20" s="12"/>
      <c r="L20" s="51"/>
      <c r="N20" s="71"/>
      <c r="O20" s="71"/>
      <c r="P20" s="71"/>
    </row>
    <row r="21" spans="1:16" ht="25.5" customHeight="1" thickTop="1" x14ac:dyDescent="0.3">
      <c r="A21" s="12"/>
      <c r="B21" s="38" t="s">
        <v>16</v>
      </c>
      <c r="C21" s="39"/>
      <c r="D21" s="39"/>
      <c r="E21" s="39"/>
      <c r="F21" s="40"/>
      <c r="G21" s="41"/>
      <c r="H21" s="41"/>
      <c r="I21" s="41"/>
      <c r="K21" s="12"/>
      <c r="L21" s="92" t="s">
        <v>20</v>
      </c>
      <c r="M21" s="92"/>
      <c r="N21" s="92"/>
      <c r="O21" s="3" t="s">
        <v>21</v>
      </c>
      <c r="P21" s="3"/>
    </row>
    <row r="22" spans="1:16" ht="18.75" customHeight="1" thickBot="1" x14ac:dyDescent="0.35">
      <c r="A22" s="12"/>
      <c r="B22" s="42"/>
      <c r="C22" s="43"/>
      <c r="D22" s="43"/>
      <c r="E22" s="43"/>
      <c r="F22" s="44"/>
      <c r="G22" s="41"/>
      <c r="H22" s="41"/>
      <c r="I22" s="41"/>
      <c r="K22" s="12"/>
      <c r="L22" s="91"/>
      <c r="M22" s="91"/>
      <c r="N22" s="91"/>
      <c r="O22" s="70"/>
      <c r="P22" s="70"/>
    </row>
    <row r="23" spans="1:16" ht="15" customHeight="1" thickTop="1" x14ac:dyDescent="0.3">
      <c r="A23" s="12"/>
      <c r="B23" s="12"/>
      <c r="C23" s="45"/>
      <c r="D23" s="45"/>
      <c r="E23" s="45"/>
      <c r="F23" s="45"/>
      <c r="G23" s="41"/>
      <c r="H23" s="41"/>
      <c r="I23" s="41"/>
      <c r="K23" s="12"/>
      <c r="L23" s="91"/>
      <c r="M23" s="91"/>
      <c r="N23" s="91"/>
      <c r="O23" s="70"/>
      <c r="P23" s="70"/>
    </row>
    <row r="24" spans="1:16" ht="18.75" customHeight="1" x14ac:dyDescent="0.3">
      <c r="A24" s="12"/>
      <c r="B24" s="12"/>
      <c r="C24" s="52" t="s">
        <v>4</v>
      </c>
      <c r="D24" s="53">
        <v>0.5</v>
      </c>
      <c r="E24" s="54">
        <f>+$E$17*D24</f>
        <v>754166.66666666663</v>
      </c>
      <c r="F24" s="12"/>
      <c r="I24" s="41"/>
      <c r="K24" s="12"/>
      <c r="L24" s="91"/>
      <c r="M24" s="91"/>
      <c r="N24" s="91"/>
      <c r="O24" s="70"/>
      <c r="P24" s="70"/>
    </row>
    <row r="25" spans="1:16" ht="6" customHeight="1" x14ac:dyDescent="0.3">
      <c r="A25" s="12"/>
      <c r="B25" s="12"/>
      <c r="C25" s="55"/>
      <c r="D25" s="56"/>
      <c r="E25" s="57"/>
      <c r="F25" s="12"/>
      <c r="I25" s="41"/>
      <c r="L25" s="91"/>
      <c r="M25" s="91"/>
      <c r="N25" s="91"/>
      <c r="O25" s="70"/>
      <c r="P25" s="70"/>
    </row>
    <row r="26" spans="1:16" ht="15" customHeight="1" x14ac:dyDescent="0.3">
      <c r="A26" s="12"/>
      <c r="B26" s="12"/>
      <c r="C26" s="52" t="s">
        <v>3</v>
      </c>
      <c r="D26" s="53">
        <v>0.3</v>
      </c>
      <c r="E26" s="54">
        <f>+$E$17*D26</f>
        <v>452499.99999999994</v>
      </c>
      <c r="F26" s="12"/>
      <c r="L26" s="91"/>
      <c r="M26" s="91"/>
      <c r="N26" s="91"/>
      <c r="O26" s="70"/>
      <c r="P26" s="70"/>
    </row>
    <row r="27" spans="1:16" ht="6" customHeight="1" x14ac:dyDescent="0.3">
      <c r="A27" s="12"/>
      <c r="B27" s="12"/>
      <c r="C27" s="12"/>
      <c r="D27" s="56"/>
      <c r="E27" s="57"/>
      <c r="F27" s="12"/>
    </row>
    <row r="28" spans="1:16" ht="15" customHeight="1" x14ac:dyDescent="0.3">
      <c r="A28" s="12"/>
      <c r="B28" s="12"/>
      <c r="C28" s="52" t="s">
        <v>10</v>
      </c>
      <c r="D28" s="53">
        <v>0.2</v>
      </c>
      <c r="E28" s="54">
        <f>+$E$17*D28</f>
        <v>301666.66666666669</v>
      </c>
      <c r="F28" s="12"/>
    </row>
    <row r="29" spans="1:16" ht="14.5" thickBot="1" x14ac:dyDescent="0.35">
      <c r="A29" s="12"/>
      <c r="B29" s="12"/>
      <c r="C29" s="12"/>
      <c r="D29" s="12"/>
      <c r="E29" s="12"/>
      <c r="F29" s="12"/>
    </row>
    <row r="30" spans="1:16" ht="32.25" customHeight="1" thickTop="1" x14ac:dyDescent="0.3">
      <c r="A30" s="12"/>
      <c r="B30" s="38" t="s">
        <v>17</v>
      </c>
      <c r="C30" s="39"/>
      <c r="D30" s="39"/>
      <c r="E30" s="39"/>
      <c r="F30" s="40"/>
    </row>
    <row r="31" spans="1:16" ht="26.25" customHeight="1" thickBot="1" x14ac:dyDescent="0.35">
      <c r="A31" s="12"/>
      <c r="B31" s="42"/>
      <c r="C31" s="43"/>
      <c r="D31" s="43"/>
      <c r="E31" s="43"/>
      <c r="F31" s="44"/>
    </row>
    <row r="32" spans="1:16" ht="14.5" thickTop="1" x14ac:dyDescent="0.3">
      <c r="A32" s="12"/>
      <c r="B32" s="12"/>
      <c r="C32" s="12"/>
      <c r="D32" s="12"/>
      <c r="E32" s="12"/>
      <c r="F32" s="12"/>
      <c r="L32" s="4"/>
      <c r="O32" s="35"/>
    </row>
    <row r="33" spans="1:12" s="46" customFormat="1" ht="19.5" customHeight="1" x14ac:dyDescent="0.35">
      <c r="A33" s="58"/>
      <c r="B33" s="58"/>
      <c r="C33" s="52" t="s">
        <v>4</v>
      </c>
      <c r="D33" s="59">
        <v>0.9</v>
      </c>
      <c r="E33" s="60">
        <f>+$E$17*D33</f>
        <v>1357500</v>
      </c>
      <c r="F33" s="58"/>
      <c r="L33" s="47"/>
    </row>
    <row r="34" spans="1:12" ht="5.25" customHeight="1" x14ac:dyDescent="0.3">
      <c r="A34" s="12"/>
      <c r="B34" s="12"/>
      <c r="C34" s="61"/>
      <c r="D34" s="62"/>
      <c r="E34" s="63"/>
      <c r="F34" s="12"/>
    </row>
    <row r="35" spans="1:12" s="46" customFormat="1" ht="19.5" customHeight="1" x14ac:dyDescent="0.35">
      <c r="A35" s="58"/>
      <c r="B35" s="58"/>
      <c r="C35" s="52" t="s">
        <v>3</v>
      </c>
      <c r="D35" s="59">
        <v>0.05</v>
      </c>
      <c r="E35" s="60">
        <f>+$E$17*D35</f>
        <v>75416.666666666672</v>
      </c>
      <c r="F35" s="58"/>
      <c r="L35" s="47"/>
    </row>
    <row r="36" spans="1:12" ht="6.75" customHeight="1" x14ac:dyDescent="0.3">
      <c r="A36" s="12"/>
      <c r="B36" s="12"/>
      <c r="C36" s="12"/>
      <c r="D36" s="62"/>
      <c r="E36" s="63"/>
      <c r="F36" s="12"/>
    </row>
    <row r="37" spans="1:12" s="46" customFormat="1" ht="19.5" customHeight="1" x14ac:dyDescent="0.35">
      <c r="A37" s="58"/>
      <c r="B37" s="64"/>
      <c r="C37" s="52" t="s">
        <v>10</v>
      </c>
      <c r="D37" s="65">
        <v>0.05</v>
      </c>
      <c r="E37" s="60">
        <f>+$E$17*D37</f>
        <v>75416.666666666672</v>
      </c>
      <c r="F37" s="58"/>
      <c r="L37" s="47"/>
    </row>
    <row r="38" spans="1:12" x14ac:dyDescent="0.3">
      <c r="A38" s="12"/>
      <c r="B38" s="12"/>
      <c r="C38" s="12"/>
      <c r="D38" s="12"/>
      <c r="E38" s="12"/>
      <c r="F38" s="66"/>
      <c r="L38" s="4"/>
    </row>
    <row r="39" spans="1:12" ht="12.75" customHeight="1" x14ac:dyDescent="0.3">
      <c r="J39" s="48"/>
      <c r="L39" s="4"/>
    </row>
    <row r="40" spans="1:12" ht="15" customHeight="1" x14ac:dyDescent="0.3">
      <c r="G40" s="49"/>
      <c r="H40" s="49"/>
      <c r="K40" s="35"/>
      <c r="L40" s="4"/>
    </row>
    <row r="41" spans="1:12" ht="15" customHeight="1" x14ac:dyDescent="0.3">
      <c r="G41" s="49"/>
      <c r="H41" s="49"/>
      <c r="K41" s="35"/>
      <c r="L41" s="4"/>
    </row>
    <row r="42" spans="1:12" ht="15" customHeight="1" x14ac:dyDescent="0.3">
      <c r="G42" s="49"/>
      <c r="H42" s="49"/>
      <c r="K42" s="35"/>
      <c r="L42" s="4"/>
    </row>
    <row r="43" spans="1:12" ht="15" customHeight="1" x14ac:dyDescent="0.3">
      <c r="G43" s="49"/>
      <c r="H43" s="49"/>
      <c r="K43" s="35"/>
      <c r="L43" s="4"/>
    </row>
    <row r="44" spans="1:12" ht="15" customHeight="1" x14ac:dyDescent="0.3">
      <c r="G44" s="49"/>
      <c r="H44" s="49"/>
      <c r="K44" s="35"/>
      <c r="L44" s="4"/>
    </row>
    <row r="45" spans="1:12" x14ac:dyDescent="0.3">
      <c r="K45" s="35"/>
      <c r="L45" s="4"/>
    </row>
    <row r="46" spans="1:12" x14ac:dyDescent="0.3">
      <c r="K46" s="35"/>
      <c r="L46" s="4"/>
    </row>
    <row r="47" spans="1:12" x14ac:dyDescent="0.3">
      <c r="K47" s="35"/>
      <c r="L47" s="4"/>
    </row>
    <row r="48" spans="1:12" x14ac:dyDescent="0.3">
      <c r="K48" s="35"/>
      <c r="L48" s="4"/>
    </row>
    <row r="49" spans="7:13" x14ac:dyDescent="0.3">
      <c r="K49" s="35"/>
      <c r="L49" s="4"/>
    </row>
    <row r="50" spans="7:13" x14ac:dyDescent="0.3">
      <c r="K50" s="35"/>
      <c r="L50" s="4"/>
    </row>
    <row r="51" spans="7:13" x14ac:dyDescent="0.3">
      <c r="K51" s="35"/>
      <c r="L51" s="4"/>
    </row>
    <row r="52" spans="7:13" x14ac:dyDescent="0.3">
      <c r="K52" s="35"/>
      <c r="L52" s="4"/>
    </row>
    <row r="53" spans="7:13" ht="15" customHeight="1" x14ac:dyDescent="0.3">
      <c r="G53" s="51"/>
      <c r="H53" s="51"/>
      <c r="K53" s="35"/>
      <c r="L53" s="4"/>
    </row>
    <row r="54" spans="7:13" x14ac:dyDescent="0.3">
      <c r="G54" s="51"/>
      <c r="H54" s="51"/>
      <c r="K54" s="35"/>
      <c r="L54" s="4"/>
    </row>
    <row r="55" spans="7:13" x14ac:dyDescent="0.3">
      <c r="G55" s="51"/>
      <c r="H55" s="51"/>
      <c r="K55" s="35"/>
      <c r="L55" s="4"/>
    </row>
    <row r="56" spans="7:13" x14ac:dyDescent="0.3">
      <c r="G56" s="51"/>
      <c r="H56" s="51"/>
      <c r="L56" s="4"/>
      <c r="M56" s="35"/>
    </row>
    <row r="57" spans="7:13" ht="34" customHeight="1" x14ac:dyDescent="0.3"/>
    <row r="58" spans="7:13" ht="15" customHeight="1" x14ac:dyDescent="0.3"/>
    <row r="59" spans="7:13" ht="15" customHeight="1" x14ac:dyDescent="0.3"/>
    <row r="67" ht="15" customHeight="1" x14ac:dyDescent="0.3"/>
    <row r="71" ht="9.75" customHeight="1" x14ac:dyDescent="0.3"/>
  </sheetData>
  <sheetProtection algorithmName="SHA-512" hashValue="lvhWy8YSUgK8hTpVpuwXaqboLuTnMtafHB8l/rbelpebIL/YG7q5yRjVftlG2uqe+hM1Usu6TawldrdqRsqFgw==" saltValue="Jl71IB16iJcMRzsmxQh1cA==" spinCount="100000" sheet="1" objects="1" scenarios="1"/>
  <customSheetViews>
    <customSheetView guid="{802F607A-F8B0-4460-8957-F722F9E82968}" showPageBreaks="1">
      <selection activeCell="B16" sqref="B16:B19"/>
      <pageMargins left="0.7" right="0.7" top="0.75" bottom="0.75" header="0.3" footer="0.3"/>
      <pageSetup paperSize="9" orientation="portrait" r:id="rId1"/>
    </customSheetView>
    <customSheetView guid="{6BFFF207-0481-4E6B-A3F3-405D28F600BE}" showGridLines="0" topLeftCell="A23">
      <selection activeCell="E45" sqref="E45"/>
      <pageMargins left="0.7" right="0.7" top="0.75" bottom="0.75" header="0.3" footer="0.3"/>
      <pageSetup paperSize="9" orientation="portrait" r:id="rId2"/>
    </customSheetView>
  </customSheetViews>
  <mergeCells count="20">
    <mergeCell ref="B30:F31"/>
    <mergeCell ref="C1:E2"/>
    <mergeCell ref="C5:C6"/>
    <mergeCell ref="E5:E6"/>
    <mergeCell ref="E8:E9"/>
    <mergeCell ref="C8:C9"/>
    <mergeCell ref="E11:E12"/>
    <mergeCell ref="C11:C12"/>
    <mergeCell ref="C14:C15"/>
    <mergeCell ref="E14:E15"/>
    <mergeCell ref="C17:C18"/>
    <mergeCell ref="E17:E18"/>
    <mergeCell ref="B21:F22"/>
    <mergeCell ref="L6:P8"/>
    <mergeCell ref="L10:M10"/>
    <mergeCell ref="L12:M12"/>
    <mergeCell ref="L14:M14"/>
    <mergeCell ref="L16:P17"/>
    <mergeCell ref="L21:N26"/>
    <mergeCell ref="O21:P26"/>
  </mergeCells>
  <dataValidations count="2">
    <dataValidation type="date" allowBlank="1" showInputMessage="1" showErrorMessage="1" error="Escribe la fecha con estructura dia/mes/año" sqref="E8:E9 E5:E6" xr:uid="{00000000-0002-0000-0100-000000000000}">
      <formula1>1</formula1>
      <formula2>55153</formula2>
    </dataValidation>
    <dataValidation type="whole" operator="greaterThanOrEqual" showInputMessage="1" showErrorMessage="1" sqref="E11:E12" xr:uid="{00000000-0002-0000-0100-000001000000}">
      <formula1>1</formula1>
    </dataValidation>
  </dataValidation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7"/>
  <dimension ref="A1:Q49"/>
  <sheetViews>
    <sheetView showGridLines="0" showRuler="0" zoomScale="78" zoomScaleNormal="82" zoomScaleSheetLayoutView="146" zoomScalePageLayoutView="59" workbookViewId="0">
      <selection activeCell="O12" sqref="O12"/>
    </sheetView>
  </sheetViews>
  <sheetFormatPr baseColWidth="10" defaultRowHeight="12.5" x14ac:dyDescent="0.25"/>
  <cols>
    <col min="1" max="1" width="1.81640625" style="12" customWidth="1"/>
    <col min="2" max="2" width="10.26953125" style="12" customWidth="1"/>
    <col min="3" max="3" width="30.7265625" style="12" customWidth="1"/>
    <col min="4" max="4" width="14.6328125" style="12" customWidth="1"/>
    <col min="5" max="5" width="23.81640625" style="12" customWidth="1"/>
    <col min="6" max="6" width="0.7265625" style="12" customWidth="1"/>
    <col min="7" max="7" width="10.26953125" style="12" customWidth="1"/>
    <col min="8" max="8" width="4.81640625" style="12" customWidth="1"/>
    <col min="9" max="9" width="5.54296875" style="12" customWidth="1"/>
    <col min="10" max="11" width="3.26953125" style="12" customWidth="1"/>
    <col min="12" max="12" width="5.453125" style="12" customWidth="1"/>
    <col min="13" max="13" width="16.81640625" style="12" customWidth="1"/>
    <col min="14" max="14" width="10.90625" style="12"/>
    <col min="15" max="15" width="5.7265625" style="12" customWidth="1"/>
    <col min="16" max="16" width="10.90625" style="12"/>
    <col min="17" max="17" width="1.36328125" style="12" customWidth="1"/>
    <col min="18" max="16384" width="10.90625" style="12"/>
  </cols>
  <sheetData>
    <row r="1" spans="3:17" ht="9" customHeight="1" thickTop="1" x14ac:dyDescent="0.3">
      <c r="D1" s="110"/>
      <c r="E1" s="110"/>
      <c r="K1" s="111"/>
      <c r="L1" s="112"/>
      <c r="M1" s="112"/>
      <c r="N1" s="112"/>
      <c r="O1" s="112"/>
      <c r="P1" s="113"/>
      <c r="Q1" s="114"/>
    </row>
    <row r="2" spans="3:17" ht="20.25" customHeight="1" x14ac:dyDescent="0.3">
      <c r="C2" s="115"/>
      <c r="D2" s="110"/>
      <c r="E2" s="110"/>
      <c r="K2" s="116"/>
      <c r="L2" s="50" t="s">
        <v>24</v>
      </c>
      <c r="M2" s="50"/>
      <c r="N2" s="50"/>
      <c r="O2" s="50"/>
      <c r="P2" s="50"/>
      <c r="Q2" s="117"/>
    </row>
    <row r="3" spans="3:17" ht="20.25" customHeight="1" x14ac:dyDescent="0.3">
      <c r="C3" s="115"/>
      <c r="D3" s="110"/>
      <c r="E3" s="110"/>
      <c r="K3" s="116"/>
      <c r="L3" s="50"/>
      <c r="M3" s="50"/>
      <c r="N3" s="50"/>
      <c r="O3" s="50"/>
      <c r="P3" s="50"/>
      <c r="Q3" s="117"/>
    </row>
    <row r="4" spans="3:17" ht="15" customHeight="1" x14ac:dyDescent="0.3">
      <c r="C4" s="110"/>
      <c r="D4" s="110"/>
      <c r="E4" s="110"/>
      <c r="K4" s="116"/>
      <c r="L4" s="50"/>
      <c r="M4" s="50"/>
      <c r="N4" s="50"/>
      <c r="O4" s="50"/>
      <c r="P4" s="50"/>
      <c r="Q4" s="117"/>
    </row>
    <row r="5" spans="3:17" ht="9" customHeight="1" x14ac:dyDescent="0.25">
      <c r="C5" s="6" t="s">
        <v>5</v>
      </c>
      <c r="D5" s="118"/>
      <c r="E5" s="119">
        <v>45292</v>
      </c>
      <c r="K5" s="116"/>
      <c r="L5" s="50"/>
      <c r="M5" s="50"/>
      <c r="N5" s="50"/>
      <c r="O5" s="50"/>
      <c r="P5" s="50"/>
      <c r="Q5" s="117"/>
    </row>
    <row r="6" spans="3:17" ht="9" customHeight="1" thickBot="1" x14ac:dyDescent="0.3">
      <c r="C6" s="9"/>
      <c r="D6" s="118"/>
      <c r="E6" s="120"/>
      <c r="F6" s="121"/>
      <c r="K6" s="116"/>
      <c r="L6" s="51"/>
      <c r="M6" s="51"/>
      <c r="N6" s="51"/>
      <c r="O6" s="51"/>
      <c r="P6" s="51"/>
      <c r="Q6" s="117"/>
    </row>
    <row r="7" spans="3:17" ht="15.75" customHeight="1" thickTop="1" x14ac:dyDescent="0.25">
      <c r="C7" s="7"/>
      <c r="D7" s="7"/>
      <c r="E7" s="122"/>
      <c r="K7" s="116"/>
      <c r="L7" s="123" t="s">
        <v>4</v>
      </c>
      <c r="M7" s="124"/>
      <c r="N7" s="125"/>
      <c r="O7" s="164">
        <v>0.6</v>
      </c>
      <c r="P7" s="126">
        <f>+$E$17*$O$7</f>
        <v>904999.99999999988</v>
      </c>
      <c r="Q7" s="117"/>
    </row>
    <row r="8" spans="3:17" ht="9" customHeight="1" x14ac:dyDescent="0.25">
      <c r="C8" s="6" t="s">
        <v>6</v>
      </c>
      <c r="D8" s="7"/>
      <c r="E8" s="8">
        <v>45473</v>
      </c>
      <c r="K8" s="116"/>
      <c r="M8" s="55"/>
      <c r="N8" s="55"/>
      <c r="O8" s="56"/>
      <c r="P8" s="127"/>
      <c r="Q8" s="117"/>
    </row>
    <row r="9" spans="3:17" ht="9" customHeight="1" thickBot="1" x14ac:dyDescent="0.3">
      <c r="C9" s="9"/>
      <c r="D9" s="7"/>
      <c r="E9" s="10"/>
      <c r="F9" s="128"/>
      <c r="G9" s="128"/>
      <c r="H9" s="128"/>
      <c r="K9" s="116"/>
      <c r="N9" s="66"/>
      <c r="P9" s="69"/>
      <c r="Q9" s="117"/>
    </row>
    <row r="10" spans="3:17" ht="13" thickTop="1" x14ac:dyDescent="0.25">
      <c r="E10" s="13"/>
      <c r="K10" s="116"/>
      <c r="L10" s="123" t="s">
        <v>3</v>
      </c>
      <c r="M10" s="124"/>
      <c r="N10" s="125"/>
      <c r="O10" s="164">
        <v>0.2</v>
      </c>
      <c r="P10" s="126">
        <f>+$O$10*$E$17</f>
        <v>301666.66666666669</v>
      </c>
      <c r="Q10" s="117"/>
    </row>
    <row r="11" spans="3:17" ht="9" customHeight="1" x14ac:dyDescent="0.25">
      <c r="C11" s="6" t="s">
        <v>8</v>
      </c>
      <c r="D11" s="7"/>
      <c r="E11" s="129">
        <v>3000000</v>
      </c>
      <c r="F11" s="130"/>
      <c r="G11" s="130"/>
      <c r="H11" s="130"/>
      <c r="K11" s="116"/>
      <c r="M11" s="55"/>
      <c r="N11" s="55"/>
      <c r="O11" s="56"/>
      <c r="P11" s="127"/>
      <c r="Q11" s="117"/>
    </row>
    <row r="12" spans="3:17" ht="9" customHeight="1" thickBot="1" x14ac:dyDescent="0.3">
      <c r="C12" s="9"/>
      <c r="D12" s="7"/>
      <c r="E12" s="131"/>
      <c r="F12" s="130"/>
      <c r="H12" s="130"/>
      <c r="K12" s="116"/>
      <c r="P12" s="69"/>
      <c r="Q12" s="117"/>
    </row>
    <row r="13" spans="3:17" ht="13" thickTop="1" x14ac:dyDescent="0.25">
      <c r="E13" s="13"/>
      <c r="K13" s="116"/>
      <c r="L13" s="123" t="s">
        <v>10</v>
      </c>
      <c r="M13" s="124"/>
      <c r="N13" s="125"/>
      <c r="O13" s="164">
        <v>0.2</v>
      </c>
      <c r="P13" s="126">
        <f>+$O$13*$E$17</f>
        <v>301666.66666666669</v>
      </c>
      <c r="Q13" s="117"/>
    </row>
    <row r="14" spans="3:17" ht="23.5" customHeight="1" x14ac:dyDescent="0.25">
      <c r="C14" s="6" t="s">
        <v>9</v>
      </c>
      <c r="D14" s="7"/>
      <c r="E14" s="16">
        <f>-_xlfn.DAYS(E5,E8)</f>
        <v>181</v>
      </c>
      <c r="F14" s="132"/>
      <c r="G14" s="132"/>
      <c r="H14" s="132"/>
      <c r="K14" s="116"/>
      <c r="N14" s="159" t="s">
        <v>25</v>
      </c>
      <c r="O14" s="160">
        <f>SUM(O7:O13)</f>
        <v>1</v>
      </c>
      <c r="Q14" s="117"/>
    </row>
    <row r="15" spans="3:17" ht="9" customHeight="1" thickBot="1" x14ac:dyDescent="0.3">
      <c r="C15" s="9"/>
      <c r="D15" s="7"/>
      <c r="E15" s="17"/>
      <c r="F15" s="132"/>
      <c r="G15" s="132"/>
      <c r="H15" s="132"/>
      <c r="K15" s="116"/>
      <c r="L15" s="50" t="s">
        <v>11</v>
      </c>
      <c r="M15" s="50"/>
      <c r="N15" s="50"/>
      <c r="O15" s="50"/>
      <c r="P15" s="50"/>
      <c r="Q15" s="117"/>
    </row>
    <row r="16" spans="3:17" ht="13" thickTop="1" x14ac:dyDescent="0.25">
      <c r="K16" s="116"/>
      <c r="L16" s="50"/>
      <c r="M16" s="50"/>
      <c r="N16" s="50"/>
      <c r="O16" s="50"/>
      <c r="P16" s="50"/>
      <c r="Q16" s="117"/>
    </row>
    <row r="17" spans="1:17" ht="9" customHeight="1" x14ac:dyDescent="0.25">
      <c r="C17" s="18" t="s">
        <v>14</v>
      </c>
      <c r="D17" s="7"/>
      <c r="E17" s="32">
        <f>+((E11*E14)/180)/2</f>
        <v>1508333.3333333333</v>
      </c>
      <c r="F17" s="130"/>
      <c r="G17" s="130"/>
      <c r="H17" s="130"/>
      <c r="K17" s="116"/>
      <c r="L17" s="50"/>
      <c r="M17" s="50"/>
      <c r="N17" s="50"/>
      <c r="O17" s="50"/>
      <c r="P17" s="50"/>
      <c r="Q17" s="117"/>
    </row>
    <row r="18" spans="1:17" ht="9" customHeight="1" thickBot="1" x14ac:dyDescent="0.3">
      <c r="C18" s="19"/>
      <c r="D18" s="7"/>
      <c r="E18" s="33"/>
      <c r="F18" s="130"/>
      <c r="G18" s="130"/>
      <c r="H18" s="130"/>
      <c r="K18" s="116"/>
      <c r="L18" s="50"/>
      <c r="M18" s="50"/>
      <c r="N18" s="50"/>
      <c r="O18" s="50"/>
      <c r="P18" s="50"/>
      <c r="Q18" s="117"/>
    </row>
    <row r="19" spans="1:17" ht="14" thickTop="1" thickBot="1" x14ac:dyDescent="0.35">
      <c r="C19" s="20"/>
      <c r="D19" s="20"/>
      <c r="E19" s="21"/>
      <c r="F19" s="133"/>
      <c r="G19" s="133"/>
      <c r="H19" s="133"/>
      <c r="K19" s="134"/>
      <c r="L19" s="135"/>
      <c r="M19" s="136"/>
      <c r="N19" s="135"/>
      <c r="O19" s="135"/>
      <c r="P19" s="135"/>
      <c r="Q19" s="137"/>
    </row>
    <row r="20" spans="1:17" ht="9" hidden="1" customHeight="1" thickTop="1" x14ac:dyDescent="0.25">
      <c r="C20" s="6" t="s">
        <v>0</v>
      </c>
      <c r="D20" s="118"/>
      <c r="E20" s="138">
        <f>+((E11*E14)/360)/2</f>
        <v>754166.66666666663</v>
      </c>
      <c r="F20" s="130"/>
      <c r="G20" s="130"/>
      <c r="H20" s="130"/>
    </row>
    <row r="21" spans="1:17" ht="9" hidden="1" customHeight="1" thickBot="1" x14ac:dyDescent="0.3">
      <c r="C21" s="9"/>
      <c r="D21" s="118"/>
      <c r="E21" s="139"/>
      <c r="F21" s="130"/>
      <c r="G21" s="130"/>
      <c r="H21" s="130"/>
    </row>
    <row r="22" spans="1:17" ht="15.75" customHeight="1" thickTop="1" thickBot="1" x14ac:dyDescent="0.3">
      <c r="C22" s="7"/>
      <c r="D22" s="7"/>
      <c r="E22" s="140"/>
      <c r="F22" s="130"/>
      <c r="G22" s="130"/>
      <c r="H22" s="130"/>
    </row>
    <row r="23" spans="1:17" ht="15" customHeight="1" thickTop="1" x14ac:dyDescent="0.25">
      <c r="A23" s="45"/>
      <c r="B23" s="38" t="s">
        <v>22</v>
      </c>
      <c r="C23" s="39"/>
      <c r="D23" s="39"/>
      <c r="E23" s="39"/>
      <c r="F23" s="39"/>
      <c r="G23" s="40"/>
      <c r="H23" s="45"/>
      <c r="K23" s="161" t="s">
        <v>26</v>
      </c>
      <c r="L23" s="161"/>
      <c r="M23" s="161"/>
      <c r="N23" s="162" t="s">
        <v>27</v>
      </c>
      <c r="O23" s="162"/>
      <c r="P23" s="162"/>
      <c r="Q23" s="162"/>
    </row>
    <row r="24" spans="1:17" ht="12.5" customHeight="1" x14ac:dyDescent="0.25">
      <c r="A24" s="45"/>
      <c r="B24" s="93"/>
      <c r="C24" s="94"/>
      <c r="D24" s="94"/>
      <c r="E24" s="94"/>
      <c r="F24" s="94"/>
      <c r="G24" s="95"/>
      <c r="H24" s="45"/>
      <c r="K24" s="161"/>
      <c r="L24" s="161"/>
      <c r="M24" s="161"/>
      <c r="N24" s="162"/>
      <c r="O24" s="162"/>
      <c r="P24" s="162"/>
      <c r="Q24" s="162"/>
    </row>
    <row r="25" spans="1:17" ht="27.75" customHeight="1" thickBot="1" x14ac:dyDescent="0.3">
      <c r="A25" s="45"/>
      <c r="B25" s="42"/>
      <c r="C25" s="43"/>
      <c r="D25" s="43"/>
      <c r="E25" s="43"/>
      <c r="F25" s="43"/>
      <c r="G25" s="44"/>
      <c r="H25" s="45"/>
      <c r="K25" s="161"/>
      <c r="L25" s="161"/>
      <c r="M25" s="161"/>
      <c r="N25" s="162"/>
      <c r="O25" s="162"/>
      <c r="P25" s="162"/>
      <c r="Q25" s="162"/>
    </row>
    <row r="26" spans="1:17" ht="10.5" customHeight="1" thickTop="1" thickBot="1" x14ac:dyDescent="0.3">
      <c r="C26" s="7"/>
      <c r="D26" s="7"/>
      <c r="E26" s="130"/>
      <c r="F26" s="130"/>
      <c r="G26" s="130"/>
      <c r="H26" s="130"/>
      <c r="K26" s="161"/>
      <c r="L26" s="161"/>
      <c r="M26" s="161"/>
      <c r="N26" s="162"/>
      <c r="O26" s="162"/>
      <c r="P26" s="162"/>
      <c r="Q26" s="162"/>
    </row>
    <row r="27" spans="1:17" ht="15" customHeight="1" thickTop="1" thickBot="1" x14ac:dyDescent="0.35">
      <c r="B27" s="150" t="s">
        <v>2</v>
      </c>
      <c r="C27" s="151"/>
      <c r="D27" s="151"/>
      <c r="E27" s="97">
        <f>+$E$17/6</f>
        <v>251388.88888888888</v>
      </c>
      <c r="F27" s="96"/>
      <c r="G27" s="141"/>
      <c r="H27" s="98"/>
      <c r="K27" s="161"/>
      <c r="L27" s="161"/>
      <c r="M27" s="161"/>
      <c r="N27" s="162"/>
      <c r="O27" s="162"/>
      <c r="P27" s="162"/>
      <c r="Q27" s="162"/>
    </row>
    <row r="28" spans="1:17" ht="14.5" customHeight="1" thickTop="1" x14ac:dyDescent="0.3">
      <c r="B28" s="150" t="s">
        <v>1</v>
      </c>
      <c r="C28" s="151"/>
      <c r="D28" s="151"/>
      <c r="E28" s="99">
        <f>+$E$17</f>
        <v>1508333.3333333333</v>
      </c>
      <c r="G28" s="100"/>
      <c r="H28" s="98"/>
      <c r="K28" s="161"/>
      <c r="L28" s="161"/>
      <c r="M28" s="161"/>
      <c r="N28" s="162"/>
      <c r="O28" s="162"/>
      <c r="P28" s="162"/>
      <c r="Q28" s="162"/>
    </row>
    <row r="29" spans="1:17" ht="15" customHeight="1" x14ac:dyDescent="0.25">
      <c r="B29" s="101" t="s">
        <v>12</v>
      </c>
      <c r="C29" s="102"/>
      <c r="D29" s="102"/>
      <c r="E29" s="102"/>
      <c r="F29" s="102"/>
      <c r="G29" s="103"/>
      <c r="H29" s="104"/>
      <c r="K29" s="161"/>
      <c r="L29" s="161"/>
      <c r="M29" s="161"/>
      <c r="N29" s="162"/>
      <c r="O29" s="162"/>
      <c r="P29" s="162"/>
      <c r="Q29" s="162"/>
    </row>
    <row r="30" spans="1:17" ht="13" thickBot="1" x14ac:dyDescent="0.3">
      <c r="B30" s="105"/>
      <c r="C30" s="106"/>
      <c r="D30" s="106"/>
      <c r="E30" s="106"/>
      <c r="F30" s="106"/>
      <c r="G30" s="107"/>
      <c r="H30" s="104"/>
    </row>
    <row r="31" spans="1:17" ht="9" customHeight="1" thickTop="1" thickBot="1" x14ac:dyDescent="0.3">
      <c r="C31" s="108"/>
      <c r="D31" s="108"/>
      <c r="E31" s="108"/>
      <c r="F31" s="108"/>
      <c r="G31" s="108"/>
      <c r="H31" s="108"/>
    </row>
    <row r="32" spans="1:17" ht="22.5" customHeight="1" thickTop="1" x14ac:dyDescent="0.25">
      <c r="B32" s="148" t="s">
        <v>16</v>
      </c>
      <c r="C32" s="149"/>
      <c r="D32" s="149"/>
      <c r="E32" s="149"/>
      <c r="F32" s="149"/>
      <c r="G32" s="152"/>
      <c r="H32" s="45"/>
      <c r="I32" s="142"/>
    </row>
    <row r="33" spans="2:15" ht="20.25" customHeight="1" thickBot="1" x14ac:dyDescent="0.3">
      <c r="B33" s="153"/>
      <c r="C33" s="154"/>
      <c r="D33" s="154"/>
      <c r="E33" s="154"/>
      <c r="F33" s="154"/>
      <c r="G33" s="155"/>
      <c r="H33" s="45"/>
      <c r="M33" s="121"/>
    </row>
    <row r="34" spans="2:15" ht="9" customHeight="1" thickTop="1" x14ac:dyDescent="0.25">
      <c r="C34" s="45"/>
      <c r="D34" s="45"/>
      <c r="E34" s="45"/>
    </row>
    <row r="35" spans="2:15" x14ac:dyDescent="0.25">
      <c r="C35" s="143" t="s">
        <v>4</v>
      </c>
      <c r="D35" s="144">
        <v>0.5</v>
      </c>
      <c r="E35" s="145">
        <f>+$E$17*D35</f>
        <v>754166.66666666663</v>
      </c>
    </row>
    <row r="36" spans="2:15" x14ac:dyDescent="0.25">
      <c r="C36" s="61"/>
      <c r="D36" s="62"/>
      <c r="E36" s="63"/>
    </row>
    <row r="37" spans="2:15" x14ac:dyDescent="0.25">
      <c r="C37" s="143" t="s">
        <v>3</v>
      </c>
      <c r="D37" s="144">
        <v>0.3</v>
      </c>
      <c r="E37" s="145">
        <f>+$E$17*D37</f>
        <v>452499.99999999994</v>
      </c>
    </row>
    <row r="38" spans="2:15" x14ac:dyDescent="0.25">
      <c r="D38" s="62"/>
      <c r="E38" s="63"/>
    </row>
    <row r="39" spans="2:15" x14ac:dyDescent="0.25">
      <c r="C39" s="143" t="s">
        <v>10</v>
      </c>
      <c r="D39" s="144">
        <v>0.2</v>
      </c>
      <c r="E39" s="145">
        <f>+$E$17*D39</f>
        <v>301666.66666666669</v>
      </c>
    </row>
    <row r="40" spans="2:15" ht="11.25" customHeight="1" thickBot="1" x14ac:dyDescent="0.3">
      <c r="I40" s="146"/>
      <c r="J40" s="146"/>
      <c r="K40" s="146"/>
      <c r="L40" s="146"/>
      <c r="M40" s="146"/>
      <c r="N40" s="146"/>
      <c r="O40" s="146"/>
    </row>
    <row r="41" spans="2:15" ht="21.75" customHeight="1" thickTop="1" x14ac:dyDescent="0.25">
      <c r="B41" s="148" t="s">
        <v>23</v>
      </c>
      <c r="C41" s="149"/>
      <c r="D41" s="149"/>
      <c r="E41" s="149"/>
      <c r="F41" s="149"/>
      <c r="G41" s="152"/>
      <c r="I41" s="146"/>
      <c r="J41" s="146"/>
      <c r="K41" s="146"/>
      <c r="L41" s="146"/>
      <c r="M41" s="146"/>
      <c r="N41" s="146"/>
      <c r="O41" s="146"/>
    </row>
    <row r="42" spans="2:15" ht="20.5" customHeight="1" x14ac:dyDescent="0.25">
      <c r="B42" s="156"/>
      <c r="C42" s="157"/>
      <c r="D42" s="157"/>
      <c r="E42" s="157"/>
      <c r="F42" s="157"/>
      <c r="G42" s="158"/>
      <c r="I42" s="146"/>
      <c r="J42" s="146"/>
      <c r="K42" s="146"/>
      <c r="L42" s="146"/>
      <c r="M42" s="146"/>
      <c r="N42" s="146"/>
      <c r="O42" s="146"/>
    </row>
    <row r="43" spans="2:15" ht="15" customHeight="1" thickBot="1" x14ac:dyDescent="0.3">
      <c r="B43" s="153"/>
      <c r="C43" s="154"/>
      <c r="D43" s="154"/>
      <c r="E43" s="154"/>
      <c r="F43" s="154"/>
      <c r="G43" s="155"/>
      <c r="I43" s="146"/>
      <c r="J43" s="146"/>
      <c r="K43" s="146"/>
      <c r="L43" s="146"/>
      <c r="M43" s="146"/>
      <c r="N43" s="146"/>
      <c r="O43" s="146"/>
    </row>
    <row r="44" spans="2:15" ht="15" customHeight="1" thickTop="1" x14ac:dyDescent="0.25">
      <c r="B44" s="109"/>
      <c r="C44" s="109"/>
      <c r="D44" s="109"/>
      <c r="E44" s="109"/>
      <c r="F44" s="109"/>
      <c r="G44" s="109"/>
      <c r="I44" s="146"/>
      <c r="J44" s="146"/>
      <c r="K44" s="146"/>
      <c r="L44" s="146"/>
      <c r="M44" s="146"/>
      <c r="N44" s="146"/>
      <c r="O44" s="146"/>
    </row>
    <row r="45" spans="2:15" x14ac:dyDescent="0.25">
      <c r="C45" s="143" t="s">
        <v>4</v>
      </c>
      <c r="D45" s="147">
        <v>0.6</v>
      </c>
      <c r="E45" s="145">
        <f>+$E$17*D45</f>
        <v>904999.99999999988</v>
      </c>
      <c r="I45" s="146"/>
      <c r="J45" s="146"/>
      <c r="K45" s="146"/>
      <c r="L45" s="146"/>
      <c r="M45" s="146"/>
      <c r="N45" s="146"/>
      <c r="O45" s="146"/>
    </row>
    <row r="46" spans="2:15" x14ac:dyDescent="0.25">
      <c r="C46" s="61"/>
      <c r="D46" s="62"/>
      <c r="E46" s="63"/>
    </row>
    <row r="47" spans="2:15" x14ac:dyDescent="0.25">
      <c r="C47" s="143" t="s">
        <v>3</v>
      </c>
      <c r="D47" s="147">
        <v>0.3</v>
      </c>
      <c r="E47" s="145">
        <f>+$E$17*D47</f>
        <v>452499.99999999994</v>
      </c>
    </row>
    <row r="48" spans="2:15" x14ac:dyDescent="0.25">
      <c r="D48" s="62"/>
      <c r="E48" s="63"/>
    </row>
    <row r="49" spans="3:5" x14ac:dyDescent="0.25">
      <c r="C49" s="143" t="s">
        <v>10</v>
      </c>
      <c r="D49" s="147">
        <v>0.1</v>
      </c>
      <c r="E49" s="145">
        <f>+$E$17*D49</f>
        <v>150833.33333333334</v>
      </c>
    </row>
  </sheetData>
  <sheetProtection algorithmName="SHA-512" hashValue="n83aJetfJ/vFAxDL7d3NBcWBshHytYBLTeyimlCO2N6pxvwphj2COOosNDFx7KfbggRa3g7e4rNEFW402X0XKw==" saltValue="PE9X+1R5xL/g5NuTlGpscA==" spinCount="100000" sheet="1" objects="1" scenarios="1"/>
  <customSheetViews>
    <customSheetView guid="{6BFFF207-0481-4E6B-A3F3-405D28F600BE}" showGridLines="0" topLeftCell="A36">
      <selection activeCell="E59" sqref="E59"/>
      <pageMargins left="0.7" right="0.7" top="0.75" bottom="0.75" header="0.3" footer="0.3"/>
    </customSheetView>
  </customSheetViews>
  <mergeCells count="26">
    <mergeCell ref="I40:O45"/>
    <mergeCell ref="B41:G43"/>
    <mergeCell ref="B23:G25"/>
    <mergeCell ref="B29:G30"/>
    <mergeCell ref="B32:G33"/>
    <mergeCell ref="B27:D27"/>
    <mergeCell ref="B28:D28"/>
    <mergeCell ref="K23:M29"/>
    <mergeCell ref="N23:Q29"/>
    <mergeCell ref="E20:E21"/>
    <mergeCell ref="C20:C21"/>
    <mergeCell ref="C14:C15"/>
    <mergeCell ref="C11:C12"/>
    <mergeCell ref="C17:C18"/>
    <mergeCell ref="E11:E12"/>
    <mergeCell ref="E14:E15"/>
    <mergeCell ref="E17:E18"/>
    <mergeCell ref="L15:P18"/>
    <mergeCell ref="C5:C6"/>
    <mergeCell ref="C8:C9"/>
    <mergeCell ref="L7:N7"/>
    <mergeCell ref="L13:N13"/>
    <mergeCell ref="L10:N10"/>
    <mergeCell ref="L2:P5"/>
    <mergeCell ref="E5:E6"/>
    <mergeCell ref="E8:E9"/>
  </mergeCells>
  <dataValidations count="2">
    <dataValidation type="date" allowBlank="1" showInputMessage="1" showErrorMessage="1" error="Escribe la fecha con estructura dia/mes/año" sqref="E8:E9 E5:E6" xr:uid="{00000000-0002-0000-0200-000000000000}">
      <formula1>1</formula1>
      <formula2>55153</formula2>
    </dataValidation>
    <dataValidation type="whole" operator="greaterThanOrEqual" allowBlank="1" showInputMessage="1" showErrorMessage="1" sqref="E11:E12" xr:uid="{00000000-0002-0000-0200-000001000000}">
      <formula1>1</formula1>
    </dataValidation>
  </dataValidations>
  <pageMargins left="0.7" right="0.7" top="0.75" bottom="0.75" header="0.3" footer="0.3"/>
  <pageSetup orientation="portrait" r:id="rId1"/>
  <headerFooter>
    <oddHeader xml:space="preserve">&amp;C
</oddHeader>
    <oddFooter xml:space="preserve">&amp;C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7A0185363A02499EF1DC3D1DA93C30" ma:contentTypeVersion="4" ma:contentTypeDescription="Crear nuevo documento." ma:contentTypeScope="" ma:versionID="8d31d2619a7d8e8b36386ec67bfffa04">
  <xsd:schema xmlns:xsd="http://www.w3.org/2001/XMLSchema" xmlns:xs="http://www.w3.org/2001/XMLSchema" xmlns:p="http://schemas.microsoft.com/office/2006/metadata/properties" xmlns:ns3="a1991626-25d0-49c3-a888-04197386a095" targetNamespace="http://schemas.microsoft.com/office/2006/metadata/properties" ma:root="true" ma:fieldsID="7fa4f59f3ed06d699db19e846bb862e8" ns3:_="">
    <xsd:import namespace="a1991626-25d0-49c3-a888-04197386a0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91626-25d0-49c3-a888-04197386a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1991626-25d0-49c3-a888-04197386a095" xsi:nil="true"/>
  </documentManagement>
</p:properties>
</file>

<file path=customXml/itemProps1.xml><?xml version="1.0" encoding="utf-8"?>
<ds:datastoreItem xmlns:ds="http://schemas.openxmlformats.org/officeDocument/2006/customXml" ds:itemID="{AAD035DE-99CC-4133-86A6-354EC890AE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91626-25d0-49c3-a888-04197386a0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482DC3-BC3F-4D18-8C78-53639FA014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11AA3-F181-4DF4-92AE-60F6ED0CF40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1991626-25d0-49c3-a888-04197386a09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Inicio</vt:lpstr>
      <vt:lpstr>Contrato </vt:lpstr>
      <vt:lpstr>Prestacion de 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AULA</dc:creator>
  <cp:lastModifiedBy>Lopez Carranza Liza Johana [DIR. DE PRODUCTO]</cp:lastModifiedBy>
  <cp:lastPrinted>2023-11-16T16:08:34Z</cp:lastPrinted>
  <dcterms:created xsi:type="dcterms:W3CDTF">2023-11-14T23:49:22Z</dcterms:created>
  <dcterms:modified xsi:type="dcterms:W3CDTF">2024-06-06T03:29:38Z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0x0101009E7A0185363A02499EF1DC3D1DA93C30</vt:lpwstr>
  </property>
</Properties>
</file>