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lilo\Documents\Dirección de Marca\1. Analista de Marca\2023\Academia del ahorro\Temáticas\Diciembre_Prima\"/>
    </mc:Choice>
  </mc:AlternateContent>
  <xr:revisionPtr revIDLastSave="0" documentId="13_ncr:1_{E5293167-F27B-46B4-8A61-9111362B43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icio" sheetId="1" r:id="rId1"/>
    <sheet name="Contrato " sheetId="2" r:id="rId2"/>
    <sheet name="Prestacion de servicios" sheetId="3" r:id="rId3"/>
  </sheets>
  <definedNames>
    <definedName name="a_1">Inicio!#REF!</definedName>
  </definedNames>
  <calcPr calcId="191029"/>
  <customWorkbookViews>
    <customWorkbookView name="Usuario - Vista personalizada" guid="{6BFFF207-0481-4E6B-A3F3-405D28F600BE}" mergeInterval="0" personalView="1" maximized="1" xWindow="-8" yWindow="-8" windowWidth="1382" windowHeight="744" activeSheetId="5"/>
    <customWorkbookView name="Certificado" guid="{802F607A-F8B0-4460-8957-F722F9E82968}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E15" i="2"/>
  <c r="N10" i="3"/>
  <c r="N7" i="3"/>
  <c r="E14" i="3"/>
  <c r="E17" i="3" s="1"/>
  <c r="O13" i="3" l="1"/>
  <c r="E28" i="3"/>
  <c r="E27" i="3"/>
  <c r="O11" i="2" l="1"/>
  <c r="O17" i="2" l="1"/>
  <c r="O14" i="2"/>
  <c r="E18" i="2" l="1"/>
  <c r="E20" i="3"/>
  <c r="E31" i="2" l="1"/>
  <c r="E29" i="2"/>
  <c r="E27" i="2"/>
  <c r="E21" i="2"/>
  <c r="O7" i="3" l="1"/>
  <c r="E35" i="3"/>
  <c r="O10" i="3"/>
  <c r="E45" i="3"/>
  <c r="E39" i="3"/>
  <c r="E49" i="3"/>
  <c r="E37" i="3"/>
  <c r="E47" i="3"/>
  <c r="E40" i="2"/>
  <c r="E38" i="2"/>
  <c r="E36" i="2"/>
  <c r="P17" i="2" l="1"/>
  <c r="P11" i="2"/>
  <c r="P14" i="2"/>
</calcChain>
</file>

<file path=xl/sharedStrings.xml><?xml version="1.0" encoding="utf-8"?>
<sst xmlns="http://schemas.openxmlformats.org/spreadsheetml/2006/main" count="49" uniqueCount="23">
  <si>
    <t>Primera prima (1er semestre)</t>
  </si>
  <si>
    <t>Segunda prima (2do semestre)</t>
  </si>
  <si>
    <t>Al finalizar el periodo de 6 meses, contaras con un monto total de</t>
  </si>
  <si>
    <t xml:space="preserve">Para esto te proponemos ahorrar mensualmente el valor de </t>
  </si>
  <si>
    <t>Entretenimiento:</t>
  </si>
  <si>
    <t>Pago de obligaciones (deudas):</t>
  </si>
  <si>
    <t>Fecha inicio:</t>
  </si>
  <si>
    <t>Fecha final:</t>
  </si>
  <si>
    <t>Sueldo mensual:</t>
  </si>
  <si>
    <t>Ingreso mensual:</t>
  </si>
  <si>
    <t>Días laborados:</t>
  </si>
  <si>
    <t>Ahorro e inversión:</t>
  </si>
  <si>
    <t>Considerando tu prima, te sugerimos utilizar el método 50/30/20, este enfoque asegura una distribución equilibrada de tu prima prestacional, abordando tanto las necesidades inmediatas como los objetivos a largo plazo.</t>
  </si>
  <si>
    <t xml:space="preserve">Comprendemos que las finanzas personales son diferentes para cada persona, y reconocemos que una distribución estandar no se ajusta a todos, por esta razón, te ofrecemos la flexibilidad de personalizar los porcentajes de tu prima de acuerdo con tus necesidades y preferencias financieras de la mejor manera posible.  </t>
  </si>
  <si>
    <t>¡Recuerda el plan de acción que creaste para maximizar tu prima de servicios!</t>
  </si>
  <si>
    <t>Esto puede ser un recordario para que pongas en práctica el plan que elegiste, lo que creará un hábito en ti y mejorará tus finanzas personales.</t>
  </si>
  <si>
    <t>Recuerda que al contar con un contrato por prestación de servicios la empresa no esta obligada a realizar el pago de tu prima, sin embargo, con base en tus ingresos puedes realizar un ahorro mensual para que al finalizar un periodo de 6 meses tengas un monto de dinero asociado a una prima de servicios.</t>
  </si>
  <si>
    <t>que corresponderá a tu prima de servicios cada semestre. En este caso puedes destinar este dinero para los meses de junio y diciembre.</t>
  </si>
  <si>
    <r>
      <rPr>
        <b/>
        <sz val="8"/>
        <color theme="1"/>
        <rFont val="Arial"/>
        <family val="2"/>
      </rPr>
      <t>Realizado por:</t>
    </r>
    <r>
      <rPr>
        <sz val="8"/>
        <color theme="1"/>
        <rFont val="Arial"/>
        <family val="2"/>
      </rPr>
      <t xml:space="preserve"> Clever Finance</t>
    </r>
  </si>
  <si>
    <r>
      <t>Si ya eres afiliado</t>
    </r>
    <r>
      <rPr>
        <sz val="10"/>
        <color theme="1"/>
        <rFont val="Arial"/>
        <family val="2"/>
      </rPr>
      <t xml:space="preserve"> ahorra tu prima en el Fondo Voluntario de Pensión, haciendo clic en la flecha.</t>
    </r>
    <r>
      <rPr>
        <b/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</si>
  <si>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Si no eres afiliado</t>
    </r>
    <r>
      <rPr>
        <sz val="10"/>
        <color theme="1"/>
        <rFont val="Arial"/>
        <family val="2"/>
      </rPr>
      <t xml:space="preserve">, compártenos tus datos para contactarte, haciendo clic en la flecha. </t>
    </r>
  </si>
  <si>
    <r>
      <t>Si ya eres afiliado</t>
    </r>
    <r>
      <rPr>
        <sz val="10"/>
        <color theme="1"/>
        <rFont val="Arial"/>
        <family val="2"/>
      </rPr>
      <t xml:space="preserve"> ahorra tu prima en el Fondo Voluntario de Pensión , haciendo clic en la flecha.</t>
    </r>
    <r>
      <rPr>
        <b/>
        <sz val="10"/>
        <color theme="1"/>
        <rFont val="Arial"/>
        <family val="2"/>
      </rPr>
      <t xml:space="preserve"> </t>
    </r>
  </si>
  <si>
    <t>Para usar la calculadora ingresa los datos correspondientes en las celdas amarillas.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</si>
</sst>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99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rgb="FFFFCC00"/>
      </left>
      <right style="hair">
        <color rgb="FFFFCC00"/>
      </right>
      <top style="hair">
        <color rgb="FFFFCC00"/>
      </top>
      <bottom style="hair">
        <color rgb="FFFFCC00"/>
      </bottom>
      <diagonal/>
    </border>
    <border>
      <left style="hair">
        <color rgb="FFFFCC00"/>
      </left>
      <right style="hair">
        <color indexed="64"/>
      </right>
      <top style="hair">
        <color rgb="FFFFCC00"/>
      </top>
      <bottom style="hair">
        <color rgb="FFFFCC00"/>
      </bottom>
      <diagonal/>
    </border>
    <border>
      <left style="hair">
        <color indexed="64"/>
      </left>
      <right style="hair">
        <color indexed="64"/>
      </right>
      <top style="hair">
        <color rgb="FFFFCC00"/>
      </top>
      <bottom style="hair">
        <color rgb="FFFFCC00"/>
      </bottom>
      <diagonal/>
    </border>
    <border>
      <left style="dotted">
        <color rgb="FFFFCC00"/>
      </left>
      <right style="dotted">
        <color rgb="FFFFCC00"/>
      </right>
      <top style="dotted">
        <color rgb="FFFFCC00"/>
      </top>
      <bottom style="dotted">
        <color rgb="FFFFCC00"/>
      </bottom>
      <diagonal/>
    </border>
    <border>
      <left style="dotted">
        <color rgb="FFFFCC00"/>
      </left>
      <right/>
      <top style="dotted">
        <color rgb="FFFFCC00"/>
      </top>
      <bottom style="dotted">
        <color rgb="FFFFCC00"/>
      </bottom>
      <diagonal/>
    </border>
    <border>
      <left/>
      <right/>
      <top style="dotted">
        <color rgb="FFFFCC00"/>
      </top>
      <bottom style="dotted">
        <color rgb="FFFFCC00"/>
      </bottom>
      <diagonal/>
    </border>
    <border>
      <left/>
      <right style="dotted">
        <color rgb="FFFFCC00"/>
      </right>
      <top style="dotted">
        <color rgb="FFFFCC00"/>
      </top>
      <bottom style="dotted">
        <color rgb="FFFFCC00"/>
      </bottom>
      <diagonal/>
    </border>
    <border>
      <left style="double">
        <color rgb="FFFF9900"/>
      </left>
      <right/>
      <top style="double">
        <color rgb="FFFF9900"/>
      </top>
      <bottom/>
      <diagonal/>
    </border>
    <border>
      <left/>
      <right/>
      <top style="double">
        <color rgb="FFFF9900"/>
      </top>
      <bottom/>
      <diagonal/>
    </border>
    <border>
      <left/>
      <right style="double">
        <color rgb="FFFF9900"/>
      </right>
      <top style="double">
        <color rgb="FFFF9900"/>
      </top>
      <bottom/>
      <diagonal/>
    </border>
    <border>
      <left style="double">
        <color rgb="FFFF9900"/>
      </left>
      <right/>
      <top/>
      <bottom/>
      <diagonal/>
    </border>
    <border>
      <left/>
      <right style="double">
        <color rgb="FFFF9900"/>
      </right>
      <top/>
      <bottom/>
      <diagonal/>
    </border>
    <border>
      <left style="double">
        <color rgb="FFFF9900"/>
      </left>
      <right/>
      <top/>
      <bottom style="double">
        <color rgb="FFFF9900"/>
      </bottom>
      <diagonal/>
    </border>
    <border>
      <left/>
      <right/>
      <top/>
      <bottom style="double">
        <color rgb="FFFF9900"/>
      </bottom>
      <diagonal/>
    </border>
    <border>
      <left/>
      <right style="double">
        <color rgb="FFFF9900"/>
      </right>
      <top/>
      <bottom style="double">
        <color rgb="FFFF9900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/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/>
      <bottom/>
      <diagonal/>
    </border>
    <border>
      <left/>
      <right style="medium">
        <color rgb="FFFF9900"/>
      </right>
      <top/>
      <bottom/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rgb="FFFF9900"/>
      </right>
      <top/>
      <bottom style="medium">
        <color rgb="FFFF9900"/>
      </bottom>
      <diagonal/>
    </border>
    <border>
      <left/>
      <right style="hair">
        <color rgb="FFFFCC00"/>
      </right>
      <top style="hair">
        <color rgb="FFFFCC00"/>
      </top>
      <bottom style="hair">
        <color rgb="FFFFCC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10" xfId="0" applyFont="1" applyBorder="1"/>
    <xf numFmtId="0" fontId="7" fillId="0" borderId="32" xfId="0" applyFont="1" applyBorder="1"/>
    <xf numFmtId="9" fontId="7" fillId="0" borderId="17" xfId="0" applyNumberFormat="1" applyFont="1" applyBorder="1" applyAlignment="1">
      <alignment horizontal="right" vertical="center"/>
    </xf>
    <xf numFmtId="165" fontId="7" fillId="0" borderId="17" xfId="2" applyNumberFormat="1" applyFont="1" applyBorder="1" applyAlignment="1" applyProtection="1">
      <alignment horizontal="right" vertical="center"/>
    </xf>
    <xf numFmtId="0" fontId="7" fillId="0" borderId="33" xfId="0" applyFont="1" applyBorder="1"/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64" fontId="7" fillId="0" borderId="10" xfId="1" applyNumberFormat="1" applyFont="1" applyBorder="1" applyProtection="1"/>
    <xf numFmtId="0" fontId="12" fillId="0" borderId="0" xfId="0" applyFont="1"/>
    <xf numFmtId="0" fontId="7" fillId="0" borderId="13" xfId="0" applyFont="1" applyBorder="1"/>
    <xf numFmtId="0" fontId="7" fillId="0" borderId="32" xfId="0" applyFont="1" applyBorder="1" applyAlignment="1">
      <alignment horizontal="left"/>
    </xf>
    <xf numFmtId="0" fontId="9" fillId="3" borderId="40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right" vertical="center"/>
    </xf>
    <xf numFmtId="9" fontId="7" fillId="0" borderId="19" xfId="0" applyNumberFormat="1" applyFont="1" applyBorder="1" applyAlignment="1">
      <alignment horizontal="right" vertical="center"/>
    </xf>
    <xf numFmtId="165" fontId="7" fillId="0" borderId="20" xfId="2" applyNumberFormat="1" applyFont="1" applyBorder="1" applyAlignment="1" applyProtection="1">
      <alignment horizontal="right" vertic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/>
    <xf numFmtId="0" fontId="7" fillId="0" borderId="44" xfId="0" applyFont="1" applyBorder="1"/>
    <xf numFmtId="0" fontId="7" fillId="0" borderId="0" xfId="0" applyFont="1" applyAlignment="1">
      <alignment horizontal="right" vertical="center"/>
    </xf>
    <xf numFmtId="9" fontId="7" fillId="0" borderId="0" xfId="0" applyNumberFormat="1" applyFont="1" applyAlignment="1">
      <alignment horizontal="right" vertical="center"/>
    </xf>
    <xf numFmtId="165" fontId="7" fillId="0" borderId="0" xfId="2" applyNumberFormat="1" applyFont="1" applyAlignment="1" applyProtection="1">
      <alignment horizontal="right" vertical="center"/>
    </xf>
    <xf numFmtId="9" fontId="7" fillId="4" borderId="19" xfId="0" applyNumberFormat="1" applyFont="1" applyFill="1" applyBorder="1" applyAlignment="1" applyProtection="1">
      <alignment vertical="center"/>
      <protection locked="0"/>
    </xf>
    <xf numFmtId="165" fontId="7" fillId="0" borderId="20" xfId="2" applyNumberFormat="1" applyFont="1" applyBorder="1" applyAlignment="1" applyProtection="1">
      <alignment vertical="center"/>
    </xf>
    <xf numFmtId="0" fontId="7" fillId="0" borderId="0" xfId="0" applyFont="1" applyAlignment="1">
      <alignment horizontal="right"/>
    </xf>
    <xf numFmtId="9" fontId="7" fillId="0" borderId="0" xfId="0" applyNumberFormat="1" applyFont="1"/>
    <xf numFmtId="165" fontId="7" fillId="0" borderId="0" xfId="2" applyNumberFormat="1" applyFont="1" applyProtection="1"/>
    <xf numFmtId="0" fontId="7" fillId="0" borderId="0" xfId="0" applyFont="1" applyAlignment="1">
      <alignment horizontal="left" vertical="center"/>
    </xf>
    <xf numFmtId="9" fontId="7" fillId="4" borderId="19" xfId="0" quotePrefix="1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/>
    <xf numFmtId="0" fontId="7" fillId="0" borderId="22" xfId="0" applyFont="1" applyBorder="1"/>
    <xf numFmtId="165" fontId="9" fillId="0" borderId="22" xfId="2" applyNumberFormat="1" applyFont="1" applyFill="1" applyBorder="1" applyAlignment="1" applyProtection="1"/>
    <xf numFmtId="165" fontId="9" fillId="0" borderId="0" xfId="2" applyNumberFormat="1" applyFont="1" applyFill="1" applyBorder="1" applyAlignment="1" applyProtection="1"/>
    <xf numFmtId="0" fontId="7" fillId="0" borderId="24" xfId="0" applyFont="1" applyBorder="1"/>
    <xf numFmtId="165" fontId="9" fillId="0" borderId="0" xfId="2" applyNumberFormat="1" applyFont="1" applyFill="1" applyBorder="1" applyAlignment="1" applyProtection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0" fillId="0" borderId="0" xfId="0" applyFont="1"/>
    <xf numFmtId="0" fontId="7" fillId="0" borderId="29" xfId="0" applyFont="1" applyBorder="1"/>
    <xf numFmtId="0" fontId="7" fillId="0" borderId="31" xfId="0" applyFont="1" applyBorder="1"/>
    <xf numFmtId="0" fontId="9" fillId="0" borderId="7" xfId="0" applyFont="1" applyBorder="1" applyAlignment="1">
      <alignment horizontal="center" vertic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 vertical="center"/>
    </xf>
    <xf numFmtId="9" fontId="7" fillId="0" borderId="45" xfId="0" applyNumberFormat="1" applyFont="1" applyBorder="1" applyAlignment="1">
      <alignment horizontal="right" vertical="center"/>
    </xf>
    <xf numFmtId="165" fontId="7" fillId="0" borderId="14" xfId="2" applyNumberFormat="1" applyFont="1" applyBorder="1" applyAlignment="1" applyProtection="1">
      <alignment horizontal="right" vertical="center"/>
    </xf>
    <xf numFmtId="165" fontId="7" fillId="0" borderId="0" xfId="2" applyNumberFormat="1" applyFont="1" applyBorder="1" applyAlignment="1" applyProtection="1">
      <alignment horizontal="right" vertical="center"/>
    </xf>
    <xf numFmtId="14" fontId="7" fillId="0" borderId="0" xfId="0" applyNumberFormat="1" applyFont="1" applyAlignment="1">
      <alignment horizontal="right" vertical="center"/>
    </xf>
    <xf numFmtId="165" fontId="7" fillId="0" borderId="0" xfId="2" applyNumberFormat="1" applyFont="1" applyBorder="1" applyProtection="1"/>
    <xf numFmtId="164" fontId="7" fillId="0" borderId="0" xfId="1" applyNumberFormat="1" applyFont="1" applyBorder="1" applyAlignment="1" applyProtection="1">
      <alignment horizontal="right" vertical="center"/>
    </xf>
    <xf numFmtId="164" fontId="7" fillId="0" borderId="0" xfId="1" applyNumberFormat="1" applyFont="1" applyProtection="1"/>
    <xf numFmtId="164" fontId="7" fillId="0" borderId="13" xfId="1" applyNumberFormat="1" applyFont="1" applyBorder="1" applyAlignment="1" applyProtection="1">
      <alignment horizontal="right" vertical="center"/>
    </xf>
    <xf numFmtId="0" fontId="9" fillId="3" borderId="41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0" borderId="34" xfId="0" applyFont="1" applyBorder="1"/>
    <xf numFmtId="0" fontId="7" fillId="0" borderId="23" xfId="0" applyFont="1" applyBorder="1"/>
    <xf numFmtId="18" fontId="7" fillId="0" borderId="0" xfId="0" applyNumberFormat="1" applyFont="1"/>
    <xf numFmtId="0" fontId="7" fillId="0" borderId="18" xfId="0" applyFont="1" applyBorder="1" applyAlignment="1">
      <alignment horizontal="right"/>
    </xf>
    <xf numFmtId="9" fontId="7" fillId="0" borderId="19" xfId="0" applyNumberFormat="1" applyFont="1" applyBorder="1"/>
    <xf numFmtId="165" fontId="7" fillId="0" borderId="20" xfId="2" applyNumberFormat="1" applyFont="1" applyBorder="1" applyProtection="1"/>
    <xf numFmtId="9" fontId="7" fillId="4" borderId="19" xfId="0" applyNumberFormat="1" applyFont="1" applyFill="1" applyBorder="1" applyProtection="1">
      <protection locked="0"/>
    </xf>
    <xf numFmtId="0" fontId="5" fillId="0" borderId="0" xfId="0" applyFont="1" applyAlignment="1">
      <alignment horizontal="left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5" fontId="7" fillId="4" borderId="9" xfId="2" applyNumberFormat="1" applyFont="1" applyFill="1" applyBorder="1" applyAlignment="1" applyProtection="1">
      <alignment horizontal="right" vertical="center"/>
      <protection locked="0"/>
    </xf>
    <xf numFmtId="165" fontId="7" fillId="4" borderId="11" xfId="2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64" fontId="7" fillId="0" borderId="9" xfId="1" applyNumberFormat="1" applyFont="1" applyBorder="1" applyAlignment="1" applyProtection="1">
      <alignment horizontal="right" vertical="center"/>
    </xf>
    <xf numFmtId="164" fontId="7" fillId="0" borderId="11" xfId="1" applyNumberFormat="1" applyFont="1" applyBorder="1" applyAlignment="1" applyProtection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14" fontId="7" fillId="4" borderId="9" xfId="0" applyNumberFormat="1" applyFont="1" applyFill="1" applyBorder="1" applyAlignment="1" applyProtection="1">
      <alignment horizontal="right" vertical="center"/>
      <protection locked="0"/>
    </xf>
    <xf numFmtId="14" fontId="7" fillId="4" borderId="11" xfId="0" applyNumberFormat="1" applyFont="1" applyFill="1" applyBorder="1" applyAlignment="1" applyProtection="1">
      <alignment horizontal="right" vertical="center"/>
      <protection locked="0"/>
    </xf>
    <xf numFmtId="0" fontId="7" fillId="3" borderId="4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164" fontId="7" fillId="0" borderId="4" xfId="1" applyNumberFormat="1" applyFont="1" applyBorder="1" applyAlignment="1" applyProtection="1">
      <alignment horizontal="right" vertical="center"/>
    </xf>
    <xf numFmtId="164" fontId="7" fillId="0" borderId="5" xfId="1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4" fontId="7" fillId="4" borderId="6" xfId="0" applyNumberFormat="1" applyFont="1" applyFill="1" applyBorder="1" applyAlignment="1" applyProtection="1">
      <alignment horizontal="right" vertical="center"/>
      <protection locked="0"/>
    </xf>
    <xf numFmtId="14" fontId="7" fillId="4" borderId="8" xfId="0" applyNumberFormat="1" applyFont="1" applyFill="1" applyBorder="1" applyAlignment="1" applyProtection="1">
      <alignment horizontal="right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Prestacion de servicios'!A1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hyperlink" Target="#'Contrato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5" Type="http://schemas.openxmlformats.org/officeDocument/2006/relationships/hyperlink" Target="https://w.app/Dg9qQA" TargetMode="External"/><Relationship Id="rId4" Type="http://schemas.openxmlformats.org/officeDocument/2006/relationships/hyperlink" Target="https://transacciones.porvenir.com.co/Personas/Paginas/default.aspx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.app/Dg9qQA" TargetMode="External"/><Relationship Id="rId2" Type="http://schemas.openxmlformats.org/officeDocument/2006/relationships/hyperlink" Target="https://transacciones.porvenir.com.co/Personas/Paginas/default.aspx" TargetMode="External"/><Relationship Id="rId1" Type="http://schemas.openxmlformats.org/officeDocument/2006/relationships/image" Target="../media/image7.jpeg"/><Relationship Id="rId5" Type="http://schemas.openxmlformats.org/officeDocument/2006/relationships/image" Target="../media/image6.sv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47625</xdr:rowOff>
    </xdr:from>
    <xdr:to>
      <xdr:col>6</xdr:col>
      <xdr:colOff>628649</xdr:colOff>
      <xdr:row>20</xdr:row>
      <xdr:rowOff>38099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7625"/>
          <a:ext cx="3543299" cy="3543299"/>
        </a:xfrm>
        <a:prstGeom prst="rect">
          <a:avLst/>
        </a:prstGeom>
      </xdr:spPr>
    </xdr:pic>
    <xdr:clientData/>
  </xdr:twoCellAnchor>
  <xdr:twoCellAnchor editAs="absolute">
    <xdr:from>
      <xdr:col>4</xdr:col>
      <xdr:colOff>174382</xdr:colOff>
      <xdr:row>12</xdr:row>
      <xdr:rowOff>198507</xdr:rowOff>
    </xdr:from>
    <xdr:to>
      <xdr:col>6</xdr:col>
      <xdr:colOff>438150</xdr:colOff>
      <xdr:row>17</xdr:row>
      <xdr:rowOff>31148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632" y="2208282"/>
          <a:ext cx="1559168" cy="804191"/>
        </a:xfrm>
        <a:prstGeom prst="rect">
          <a:avLst/>
        </a:prstGeom>
      </xdr:spPr>
    </xdr:pic>
    <xdr:clientData/>
  </xdr:twoCellAnchor>
  <xdr:twoCellAnchor editAs="absolute">
    <xdr:from>
      <xdr:col>1</xdr:col>
      <xdr:colOff>190499</xdr:colOff>
      <xdr:row>12</xdr:row>
      <xdr:rowOff>186581</xdr:rowOff>
    </xdr:from>
    <xdr:to>
      <xdr:col>4</xdr:col>
      <xdr:colOff>131470</xdr:colOff>
      <xdr:row>17</xdr:row>
      <xdr:rowOff>47625</xdr:rowOff>
    </xdr:to>
    <xdr:pic>
      <xdr:nvPicPr>
        <xdr:cNvPr id="7" name="Imagen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2196356"/>
          <a:ext cx="1560221" cy="832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255315</xdr:colOff>
      <xdr:row>0</xdr:row>
      <xdr:rowOff>9527</xdr:rowOff>
    </xdr:from>
    <xdr:to>
      <xdr:col>4</xdr:col>
      <xdr:colOff>1842930</xdr:colOff>
      <xdr:row>3</xdr:row>
      <xdr:rowOff>66568</xdr:rowOff>
    </xdr:to>
    <xdr:pic>
      <xdr:nvPicPr>
        <xdr:cNvPr id="2" name="Imagen 1" descr="Texto&#10;&#10;Descripción generada automáticamente con confianza medi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750" y="9527"/>
          <a:ext cx="4927550" cy="722183"/>
        </a:xfrm>
        <a:prstGeom prst="rect">
          <a:avLst/>
        </a:prstGeom>
      </xdr:spPr>
    </xdr:pic>
    <xdr:clientData/>
  </xdr:twoCellAnchor>
  <xdr:twoCellAnchor editAs="oneCell">
    <xdr:from>
      <xdr:col>6</xdr:col>
      <xdr:colOff>46461</xdr:colOff>
      <xdr:row>23</xdr:row>
      <xdr:rowOff>109079</xdr:rowOff>
    </xdr:from>
    <xdr:to>
      <xdr:col>10</xdr:col>
      <xdr:colOff>1076</xdr:colOff>
      <xdr:row>25</xdr:row>
      <xdr:rowOff>128059</xdr:rowOff>
    </xdr:to>
    <xdr:pic>
      <xdr:nvPicPr>
        <xdr:cNvPr id="4" name="Gráfico 3" descr="Alarma sonando con relleno sóli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150928" y="3487279"/>
          <a:ext cx="688040" cy="577780"/>
        </a:xfrm>
        <a:prstGeom prst="rect">
          <a:avLst/>
        </a:prstGeom>
      </xdr:spPr>
    </xdr:pic>
    <xdr:clientData/>
  </xdr:twoCellAnchor>
  <xdr:twoCellAnchor>
    <xdr:from>
      <xdr:col>13</xdr:col>
      <xdr:colOff>105703</xdr:colOff>
      <xdr:row>24</xdr:row>
      <xdr:rowOff>147889</xdr:rowOff>
    </xdr:from>
    <xdr:to>
      <xdr:col>13</xdr:col>
      <xdr:colOff>495300</xdr:colOff>
      <xdr:row>25</xdr:row>
      <xdr:rowOff>171449</xdr:rowOff>
    </xdr:to>
    <xdr:sp macro="" textlink="">
      <xdr:nvSpPr>
        <xdr:cNvPr id="6" name="Flecha: a la derecha con muesc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11403" y="3824539"/>
          <a:ext cx="389597" cy="261685"/>
        </a:xfrm>
        <a:prstGeom prst="notched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733425</xdr:colOff>
      <xdr:row>24</xdr:row>
      <xdr:rowOff>142875</xdr:rowOff>
    </xdr:from>
    <xdr:to>
      <xdr:col>15</xdr:col>
      <xdr:colOff>209550</xdr:colOff>
      <xdr:row>25</xdr:row>
      <xdr:rowOff>180975</xdr:rowOff>
    </xdr:to>
    <xdr:sp macro="" textlink="">
      <xdr:nvSpPr>
        <xdr:cNvPr id="7" name="Flecha: a la derecha con muesca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763125" y="3819525"/>
          <a:ext cx="409575" cy="276225"/>
        </a:xfrm>
        <a:prstGeom prst="notched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</xdr:colOff>
      <xdr:row>0</xdr:row>
      <xdr:rowOff>0</xdr:rowOff>
    </xdr:from>
    <xdr:to>
      <xdr:col>5</xdr:col>
      <xdr:colOff>2106</xdr:colOff>
      <xdr:row>3</xdr:row>
      <xdr:rowOff>35475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07" y="0"/>
          <a:ext cx="4438887" cy="654600"/>
        </a:xfrm>
        <a:prstGeom prst="rect">
          <a:avLst/>
        </a:prstGeom>
      </xdr:spPr>
    </xdr:pic>
    <xdr:clientData/>
  </xdr:twoCellAnchor>
  <xdr:twoCellAnchor>
    <xdr:from>
      <xdr:col>12</xdr:col>
      <xdr:colOff>248578</xdr:colOff>
      <xdr:row>21</xdr:row>
      <xdr:rowOff>185989</xdr:rowOff>
    </xdr:from>
    <xdr:to>
      <xdr:col>12</xdr:col>
      <xdr:colOff>638175</xdr:colOff>
      <xdr:row>22</xdr:row>
      <xdr:rowOff>209549</xdr:rowOff>
    </xdr:to>
    <xdr:sp macro="" textlink="">
      <xdr:nvSpPr>
        <xdr:cNvPr id="3" name="Flecha: a la derecha con muesc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944778" y="3405439"/>
          <a:ext cx="389597" cy="223585"/>
        </a:xfrm>
        <a:prstGeom prst="notched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876300</xdr:colOff>
      <xdr:row>21</xdr:row>
      <xdr:rowOff>180975</xdr:rowOff>
    </xdr:from>
    <xdr:to>
      <xdr:col>14</xdr:col>
      <xdr:colOff>352425</xdr:colOff>
      <xdr:row>22</xdr:row>
      <xdr:rowOff>219075</xdr:rowOff>
    </xdr:to>
    <xdr:sp macro="" textlink="">
      <xdr:nvSpPr>
        <xdr:cNvPr id="4" name="Flecha: a la derecha con muesca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258425" y="3400425"/>
          <a:ext cx="419100" cy="238125"/>
        </a:xfrm>
        <a:prstGeom prst="notchedRight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8</xdr:col>
      <xdr:colOff>95973</xdr:colOff>
      <xdr:row>19</xdr:row>
      <xdr:rowOff>124835</xdr:rowOff>
    </xdr:from>
    <xdr:to>
      <xdr:col>9</xdr:col>
      <xdr:colOff>270817</xdr:colOff>
      <xdr:row>22</xdr:row>
      <xdr:rowOff>195770</xdr:rowOff>
    </xdr:to>
    <xdr:pic>
      <xdr:nvPicPr>
        <xdr:cNvPr id="5" name="Gráfico 3" descr="Alarma sonando con relleno sóli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533286" y="2966460"/>
          <a:ext cx="666969" cy="57099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002060"/>
      </a:accent1>
      <a:accent2>
        <a:srgbClr val="6E91A0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B2:G22"/>
  <sheetViews>
    <sheetView showGridLines="0" showRowColHeaders="0" tabSelected="1" showRuler="0" zoomScaleNormal="100" workbookViewId="0">
      <selection activeCell="I13" sqref="I13"/>
    </sheetView>
  </sheetViews>
  <sheetFormatPr baseColWidth="10" defaultRowHeight="14.5" x14ac:dyDescent="0.35"/>
  <cols>
    <col min="2" max="2" width="3.1796875" customWidth="1"/>
    <col min="3" max="3" width="17.81640625" customWidth="1"/>
    <col min="4" max="4" width="3.26953125" customWidth="1"/>
    <col min="5" max="5" width="16.453125" customWidth="1"/>
    <col min="6" max="6" width="3" style="1" customWidth="1"/>
  </cols>
  <sheetData>
    <row r="2" customFormat="1" x14ac:dyDescent="0.35"/>
    <row r="3" customFormat="1" x14ac:dyDescent="0.35"/>
    <row r="4" customFormat="1" ht="7.5" customHeight="1" x14ac:dyDescent="0.35"/>
    <row r="5" customFormat="1" ht="8.25" customHeight="1" x14ac:dyDescent="0.35"/>
    <row r="6" customFormat="1" ht="21" customHeight="1" x14ac:dyDescent="0.35"/>
    <row r="7" customFormat="1" ht="13.5" customHeight="1" x14ac:dyDescent="0.35"/>
    <row r="8" customFormat="1" ht="6" customHeight="1" x14ac:dyDescent="0.35"/>
    <row r="9" customFormat="1" x14ac:dyDescent="0.35"/>
    <row r="10" customFormat="1" ht="10.5" customHeight="1" x14ac:dyDescent="0.35"/>
    <row r="11" customFormat="1" ht="19.5" customHeight="1" x14ac:dyDescent="0.35"/>
    <row r="12" customFormat="1" ht="12" customHeight="1" x14ac:dyDescent="0.35"/>
    <row r="13" customFormat="1" ht="16.5" customHeight="1" x14ac:dyDescent="0.35"/>
    <row r="22" spans="2:7" x14ac:dyDescent="0.35">
      <c r="B22" s="84" t="s">
        <v>18</v>
      </c>
      <c r="C22" s="84"/>
      <c r="D22" s="84"/>
      <c r="E22" s="84"/>
      <c r="F22" s="84"/>
      <c r="G22" s="84"/>
    </row>
  </sheetData>
  <sheetProtection algorithmName="SHA-512" hashValue="tc+qHt20z8WE4zifpg2PN9Qhhjb0BY57RBRHLKVfPa4bk5V5YmK17W4CKnMZwv0c2Ct2oYWF4onvtHKECeWnNA==" saltValue="W8rIFZRXCxCki4ndyFbQNg==" spinCount="100000" sheet="1" objects="1" scenarios="1" selectLockedCells="1"/>
  <customSheetViews>
    <customSheetView guid="{6BFFF207-0481-4E6B-A3F3-405D28F600BE}" showPageBreaks="1" view="pageLayout" showRuler="0">
      <selection activeCell="B9" sqref="B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802F607A-F8B0-4460-8957-F722F9E82968}" showPageBreaks="1" view="pageLayout">
      <selection activeCell="B5" sqref="B5:C8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mergeCells count="1">
    <mergeCell ref="B22:G22"/>
  </mergeCell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>
    <tabColor rgb="FFFF9900"/>
  </sheetPr>
  <dimension ref="A1:T74"/>
  <sheetViews>
    <sheetView showGridLines="0" showRowColHeaders="0" showRuler="0" view="pageLayout" topLeftCell="A5" zoomScale="80" zoomScaleNormal="87" zoomScalePageLayoutView="80" workbookViewId="0">
      <selection activeCell="D36" sqref="D36"/>
    </sheetView>
  </sheetViews>
  <sheetFormatPr baseColWidth="10" defaultRowHeight="14.5" x14ac:dyDescent="0.35"/>
  <cols>
    <col min="1" max="1" width="3.54296875" customWidth="1"/>
    <col min="2" max="2" width="3" customWidth="1"/>
    <col min="3" max="3" width="37.1796875" customWidth="1"/>
    <col min="4" max="4" width="9.453125" customWidth="1"/>
    <col min="5" max="5" width="27.81640625" customWidth="1"/>
    <col min="6" max="6" width="4.1796875" customWidth="1"/>
    <col min="7" max="9" width="2.54296875" customWidth="1"/>
    <col min="10" max="10" width="2.453125" customWidth="1"/>
    <col min="11" max="11" width="1.453125" customWidth="1"/>
    <col min="12" max="12" width="2.54296875" customWidth="1"/>
    <col min="13" max="13" width="8.26953125" style="2" customWidth="1"/>
    <col min="14" max="14" width="21.26953125" customWidth="1"/>
    <col min="15" max="15" width="13" customWidth="1"/>
    <col min="16" max="16" width="15.1796875" customWidth="1"/>
    <col min="17" max="17" width="3.54296875" customWidth="1"/>
    <col min="18" max="18" width="8.54296875" customWidth="1"/>
    <col min="19" max="19" width="2.453125" customWidth="1"/>
    <col min="20" max="20" width="6.54296875" customWidth="1"/>
  </cols>
  <sheetData>
    <row r="1" spans="1:20" x14ac:dyDescent="0.35">
      <c r="A1" s="13"/>
      <c r="B1" s="13"/>
      <c r="C1" s="115"/>
      <c r="D1" s="115"/>
      <c r="E1" s="115"/>
      <c r="F1" s="13"/>
      <c r="G1" s="13"/>
      <c r="H1" s="13"/>
      <c r="I1" s="13"/>
      <c r="J1" s="13"/>
      <c r="K1" s="13"/>
      <c r="L1" s="13"/>
      <c r="M1" s="15"/>
      <c r="N1" s="13"/>
      <c r="O1" s="13"/>
      <c r="P1" s="13"/>
      <c r="Q1" s="13"/>
      <c r="R1" s="13"/>
      <c r="S1" s="13"/>
    </row>
    <row r="2" spans="1:20" ht="15" thickBot="1" x14ac:dyDescent="0.4">
      <c r="A2" s="13"/>
      <c r="B2" s="13"/>
      <c r="C2" s="115"/>
      <c r="D2" s="115"/>
      <c r="E2" s="115"/>
      <c r="F2" s="13"/>
      <c r="G2" s="13"/>
      <c r="H2" s="13"/>
      <c r="I2" s="11"/>
      <c r="J2" s="11"/>
      <c r="K2" s="13"/>
      <c r="L2" s="13"/>
      <c r="M2" s="15"/>
      <c r="N2" s="13"/>
      <c r="O2" s="13"/>
      <c r="P2" s="13"/>
      <c r="Q2" s="13"/>
      <c r="R2" s="13"/>
      <c r="S2" s="13"/>
    </row>
    <row r="3" spans="1:20" ht="22.5" customHeight="1" x14ac:dyDescent="0.35">
      <c r="A3" s="13"/>
      <c r="B3" s="13"/>
      <c r="C3" s="14"/>
      <c r="D3" s="14"/>
      <c r="E3" s="14"/>
      <c r="F3" s="13"/>
      <c r="G3" s="13"/>
      <c r="H3" s="13"/>
      <c r="I3" s="11"/>
      <c r="J3" s="11"/>
      <c r="K3" s="13"/>
      <c r="L3" s="89" t="s">
        <v>14</v>
      </c>
      <c r="M3" s="90"/>
      <c r="N3" s="90"/>
      <c r="O3" s="90"/>
      <c r="P3" s="90"/>
      <c r="Q3" s="91"/>
      <c r="R3" s="13"/>
      <c r="S3" s="13"/>
    </row>
    <row r="4" spans="1:20" ht="12" customHeight="1" x14ac:dyDescent="0.35">
      <c r="A4" s="13"/>
      <c r="B4" s="13"/>
      <c r="C4" s="14"/>
      <c r="D4" s="14"/>
      <c r="E4" s="14"/>
      <c r="F4" s="13"/>
      <c r="G4" s="13"/>
      <c r="H4" s="13"/>
      <c r="I4" s="11"/>
      <c r="J4" s="11"/>
      <c r="K4" s="13"/>
      <c r="L4" s="92"/>
      <c r="M4" s="93"/>
      <c r="N4" s="93"/>
      <c r="O4" s="93"/>
      <c r="P4" s="93"/>
      <c r="Q4" s="94"/>
      <c r="R4" s="13"/>
      <c r="S4" s="13"/>
    </row>
    <row r="5" spans="1:20" ht="19.5" customHeight="1" x14ac:dyDescent="0.35">
      <c r="A5" s="13"/>
      <c r="B5" s="13"/>
      <c r="C5" s="114" t="s">
        <v>22</v>
      </c>
      <c r="D5" s="114"/>
      <c r="E5" s="114"/>
      <c r="F5" s="13"/>
      <c r="G5" s="13"/>
      <c r="H5" s="13"/>
      <c r="I5" s="11"/>
      <c r="J5" s="11"/>
      <c r="K5" s="13"/>
      <c r="L5" s="92"/>
      <c r="M5" s="93"/>
      <c r="N5" s="93"/>
      <c r="O5" s="93"/>
      <c r="P5" s="93"/>
      <c r="Q5" s="94"/>
      <c r="R5" s="13"/>
      <c r="S5" s="13"/>
    </row>
    <row r="6" spans="1:20" ht="9" customHeight="1" x14ac:dyDescent="0.35">
      <c r="A6" s="13"/>
      <c r="B6" s="13"/>
      <c r="C6" s="107" t="s">
        <v>6</v>
      </c>
      <c r="D6" s="16"/>
      <c r="E6" s="116">
        <v>44927</v>
      </c>
      <c r="F6" s="13"/>
      <c r="G6" s="13"/>
      <c r="H6" s="13"/>
      <c r="I6" s="13"/>
      <c r="J6" s="11"/>
      <c r="K6" s="13"/>
      <c r="L6" s="92"/>
      <c r="M6" s="93"/>
      <c r="N6" s="93"/>
      <c r="O6" s="93"/>
      <c r="P6" s="93"/>
      <c r="Q6" s="94"/>
      <c r="R6" s="13"/>
      <c r="S6" s="13"/>
    </row>
    <row r="7" spans="1:20" ht="9" customHeight="1" thickBot="1" x14ac:dyDescent="0.4">
      <c r="A7" s="13"/>
      <c r="B7" s="13"/>
      <c r="C7" s="108"/>
      <c r="D7" s="16"/>
      <c r="E7" s="117"/>
      <c r="F7" s="13"/>
      <c r="G7" s="13"/>
      <c r="H7" s="13"/>
      <c r="I7" s="13"/>
      <c r="J7" s="11"/>
      <c r="K7" s="13"/>
      <c r="L7" s="92"/>
      <c r="M7" s="93"/>
      <c r="N7" s="93"/>
      <c r="O7" s="93"/>
      <c r="P7" s="93"/>
      <c r="Q7" s="94"/>
      <c r="R7" s="13"/>
      <c r="S7" s="13"/>
    </row>
    <row r="8" spans="1:20" ht="9.75" customHeight="1" thickTop="1" x14ac:dyDescent="0.35">
      <c r="A8" s="13"/>
      <c r="B8" s="13"/>
      <c r="C8" s="16"/>
      <c r="D8" s="16"/>
      <c r="E8" s="17"/>
      <c r="F8" s="13"/>
      <c r="G8" s="13"/>
      <c r="H8" s="13"/>
      <c r="I8" s="13"/>
      <c r="J8" s="13"/>
      <c r="K8" s="13"/>
      <c r="L8" s="92"/>
      <c r="M8" s="93"/>
      <c r="N8" s="93"/>
      <c r="O8" s="93"/>
      <c r="P8" s="93"/>
      <c r="Q8" s="94"/>
      <c r="R8" s="13"/>
      <c r="S8" s="13"/>
    </row>
    <row r="9" spans="1:20" ht="9" customHeight="1" x14ac:dyDescent="0.35">
      <c r="A9" s="13"/>
      <c r="B9" s="13"/>
      <c r="C9" s="107" t="s">
        <v>7</v>
      </c>
      <c r="D9" s="16"/>
      <c r="E9" s="116">
        <v>45287</v>
      </c>
      <c r="F9" s="13"/>
      <c r="G9" s="13"/>
      <c r="H9" s="13"/>
      <c r="I9" s="13"/>
      <c r="J9" s="13"/>
      <c r="K9" s="13"/>
      <c r="L9" s="92"/>
      <c r="M9" s="93"/>
      <c r="N9" s="93"/>
      <c r="O9" s="93"/>
      <c r="P9" s="93"/>
      <c r="Q9" s="94"/>
      <c r="R9" s="13"/>
      <c r="S9" s="13"/>
    </row>
    <row r="10" spans="1:20" ht="9" customHeight="1" thickBot="1" x14ac:dyDescent="0.4">
      <c r="A10" s="13"/>
      <c r="B10" s="13"/>
      <c r="C10" s="108"/>
      <c r="D10" s="16"/>
      <c r="E10" s="117"/>
      <c r="F10" s="18"/>
      <c r="G10" s="13"/>
      <c r="H10" s="13"/>
      <c r="I10" s="13"/>
      <c r="J10" s="13"/>
      <c r="K10" s="13"/>
      <c r="L10" s="92"/>
      <c r="M10" s="93"/>
      <c r="N10" s="93"/>
      <c r="O10" s="93"/>
      <c r="P10" s="93"/>
      <c r="Q10" s="94"/>
      <c r="R10" s="13"/>
      <c r="S10" s="13"/>
    </row>
    <row r="11" spans="1:20" ht="15" thickTop="1" x14ac:dyDescent="0.35">
      <c r="A11" s="13"/>
      <c r="B11" s="13"/>
      <c r="C11" s="13"/>
      <c r="D11" s="13"/>
      <c r="E11" s="19"/>
      <c r="F11" s="13"/>
      <c r="G11" s="13"/>
      <c r="H11" s="13"/>
      <c r="I11" s="13"/>
      <c r="J11" s="13"/>
      <c r="K11" s="13"/>
      <c r="L11" s="20"/>
      <c r="M11" s="113" t="s">
        <v>5</v>
      </c>
      <c r="N11" s="113"/>
      <c r="O11" s="21">
        <f>+D36</f>
        <v>0.9</v>
      </c>
      <c r="P11" s="22">
        <f>+'Contrato '!$E$36</f>
        <v>1170000</v>
      </c>
      <c r="Q11" s="23"/>
      <c r="R11" s="13"/>
      <c r="S11" s="13"/>
    </row>
    <row r="12" spans="1:20" ht="9" customHeight="1" x14ac:dyDescent="0.35">
      <c r="A12" s="13"/>
      <c r="B12" s="13"/>
      <c r="C12" s="107" t="s">
        <v>8</v>
      </c>
      <c r="D12" s="16"/>
      <c r="E12" s="105">
        <v>2600000</v>
      </c>
      <c r="F12" s="13"/>
      <c r="G12" s="13"/>
      <c r="H12" s="13"/>
      <c r="I12" s="13"/>
      <c r="J12" s="13"/>
      <c r="K12" s="13"/>
      <c r="L12" s="20"/>
      <c r="M12" s="15"/>
      <c r="N12" s="13"/>
      <c r="O12" s="13"/>
      <c r="P12" s="13"/>
      <c r="Q12" s="23"/>
      <c r="R12" s="13"/>
      <c r="S12" s="13"/>
    </row>
    <row r="13" spans="1:20" ht="9" customHeight="1" thickBot="1" x14ac:dyDescent="0.4">
      <c r="A13" s="13"/>
      <c r="B13" s="13"/>
      <c r="C13" s="108"/>
      <c r="D13" s="16"/>
      <c r="E13" s="106"/>
      <c r="F13" s="13"/>
      <c r="G13" s="13"/>
      <c r="H13" s="13"/>
      <c r="I13" s="13"/>
      <c r="J13" s="13"/>
      <c r="K13" s="13"/>
      <c r="L13" s="20"/>
      <c r="M13" s="15"/>
      <c r="N13" s="13"/>
      <c r="O13" s="13"/>
      <c r="P13" s="13"/>
      <c r="Q13" s="23"/>
      <c r="R13" s="13"/>
      <c r="S13" s="13"/>
    </row>
    <row r="14" spans="1:20" ht="15" thickTop="1" x14ac:dyDescent="0.35">
      <c r="A14" s="13"/>
      <c r="B14" s="13"/>
      <c r="C14" s="13"/>
      <c r="D14" s="13"/>
      <c r="E14" s="19"/>
      <c r="F14" s="13"/>
      <c r="G14" s="13"/>
      <c r="H14" s="13"/>
      <c r="I14" s="13"/>
      <c r="J14" s="13"/>
      <c r="K14" s="13"/>
      <c r="L14" s="20"/>
      <c r="M14" s="113" t="s">
        <v>4</v>
      </c>
      <c r="N14" s="113"/>
      <c r="O14" s="21">
        <f>+D38</f>
        <v>0.05</v>
      </c>
      <c r="P14" s="22">
        <f>+'Contrato '!$E$38</f>
        <v>65000</v>
      </c>
      <c r="Q14" s="23"/>
      <c r="R14" s="13"/>
      <c r="S14" s="13"/>
    </row>
    <row r="15" spans="1:20" ht="9" customHeight="1" x14ac:dyDescent="0.35">
      <c r="A15" s="13"/>
      <c r="B15" s="13"/>
      <c r="C15" s="107" t="s">
        <v>10</v>
      </c>
      <c r="D15" s="16"/>
      <c r="E15" s="109">
        <f>-_xlfn.DAYS(E6,E9)</f>
        <v>360</v>
      </c>
      <c r="F15" s="13"/>
      <c r="G15" s="13"/>
      <c r="H15" s="13"/>
      <c r="I15" s="24"/>
      <c r="J15" s="24"/>
      <c r="K15" s="24"/>
      <c r="L15" s="20"/>
      <c r="M15" s="15"/>
      <c r="N15" s="13"/>
      <c r="O15" s="13"/>
      <c r="P15" s="13"/>
      <c r="Q15" s="25"/>
      <c r="R15" s="24"/>
      <c r="S15" s="24"/>
      <c r="T15" s="5"/>
    </row>
    <row r="16" spans="1:20" ht="9" customHeight="1" thickBot="1" x14ac:dyDescent="0.4">
      <c r="A16" s="13"/>
      <c r="B16" s="13"/>
      <c r="C16" s="108"/>
      <c r="D16" s="26"/>
      <c r="E16" s="110"/>
      <c r="F16" s="13"/>
      <c r="G16" s="13"/>
      <c r="H16" s="13"/>
      <c r="I16" s="13"/>
      <c r="J16" s="13"/>
      <c r="K16" s="13"/>
      <c r="L16" s="7"/>
      <c r="M16" s="15"/>
      <c r="N16" s="13"/>
      <c r="O16" s="13"/>
      <c r="P16" s="13"/>
      <c r="Q16" s="23"/>
      <c r="R16" s="13"/>
      <c r="S16" s="13"/>
    </row>
    <row r="17" spans="1:20" ht="15.75" customHeight="1" thickTop="1" x14ac:dyDescent="0.35">
      <c r="A17" s="13"/>
      <c r="B17" s="13"/>
      <c r="C17" s="13"/>
      <c r="D17" s="13"/>
      <c r="E17" s="19"/>
      <c r="F17" s="13"/>
      <c r="G17" s="13"/>
      <c r="H17" s="13"/>
      <c r="I17" s="24"/>
      <c r="J17" s="24"/>
      <c r="K17" s="24"/>
      <c r="L17" s="7"/>
      <c r="M17" s="113" t="s">
        <v>11</v>
      </c>
      <c r="N17" s="113"/>
      <c r="O17" s="21">
        <f>+D40</f>
        <v>0.05</v>
      </c>
      <c r="P17" s="22">
        <f>+'Contrato '!$E$40</f>
        <v>65000</v>
      </c>
      <c r="Q17" s="25"/>
      <c r="R17" s="24"/>
      <c r="S17" s="24"/>
      <c r="T17" s="5"/>
    </row>
    <row r="18" spans="1:20" ht="9" customHeight="1" x14ac:dyDescent="0.35">
      <c r="A18" s="13"/>
      <c r="B18" s="13"/>
      <c r="C18" s="107" t="s">
        <v>0</v>
      </c>
      <c r="D18" s="16"/>
      <c r="E18" s="111">
        <f>+((E12*E15)/360)/2</f>
        <v>1300000</v>
      </c>
      <c r="F18" s="13"/>
      <c r="G18" s="13"/>
      <c r="H18" s="13"/>
      <c r="I18" s="13"/>
      <c r="J18" s="13"/>
      <c r="K18" s="13"/>
      <c r="L18" s="20"/>
      <c r="M18" s="8"/>
      <c r="N18" s="8"/>
      <c r="O18" s="8"/>
      <c r="P18" s="8"/>
      <c r="Q18" s="23"/>
      <c r="R18" s="13"/>
      <c r="S18" s="13"/>
    </row>
    <row r="19" spans="1:20" ht="9" customHeight="1" thickBot="1" x14ac:dyDescent="0.4">
      <c r="A19" s="13"/>
      <c r="B19" s="13"/>
      <c r="C19" s="108"/>
      <c r="D19" s="16"/>
      <c r="E19" s="112"/>
      <c r="F19" s="13"/>
      <c r="G19" s="13"/>
      <c r="H19" s="13"/>
      <c r="I19" s="24"/>
      <c r="J19" s="24"/>
      <c r="K19" s="24"/>
      <c r="L19" s="20"/>
      <c r="M19" s="93" t="s">
        <v>15</v>
      </c>
      <c r="N19" s="93"/>
      <c r="O19" s="93"/>
      <c r="P19" s="93"/>
      <c r="Q19" s="25"/>
      <c r="R19" s="24"/>
      <c r="S19" s="24"/>
      <c r="T19" s="5"/>
    </row>
    <row r="20" spans="1:20" ht="15.75" customHeight="1" thickTop="1" x14ac:dyDescent="0.35">
      <c r="A20" s="13"/>
      <c r="B20" s="13"/>
      <c r="C20" s="18"/>
      <c r="D20" s="18"/>
      <c r="E20" s="27"/>
      <c r="F20" s="13"/>
      <c r="G20" s="13"/>
      <c r="H20" s="13"/>
      <c r="I20" s="13"/>
      <c r="J20" s="13"/>
      <c r="K20" s="13"/>
      <c r="L20" s="9"/>
      <c r="M20" s="93"/>
      <c r="N20" s="93"/>
      <c r="O20" s="93"/>
      <c r="P20" s="93"/>
      <c r="Q20" s="10"/>
      <c r="R20" s="24"/>
      <c r="S20" s="13"/>
    </row>
    <row r="21" spans="1:20" ht="9" customHeight="1" x14ac:dyDescent="0.35">
      <c r="A21" s="13"/>
      <c r="B21" s="13"/>
      <c r="C21" s="107" t="s">
        <v>1</v>
      </c>
      <c r="D21" s="16"/>
      <c r="E21" s="111">
        <f>+((E12*E15)/360)/2</f>
        <v>1300000</v>
      </c>
      <c r="F21" s="13"/>
      <c r="G21" s="13"/>
      <c r="H21" s="13"/>
      <c r="I21" s="13"/>
      <c r="J21" s="13"/>
      <c r="K21" s="28"/>
      <c r="L21" s="9"/>
      <c r="M21" s="93"/>
      <c r="N21" s="93"/>
      <c r="O21" s="93"/>
      <c r="P21" s="93"/>
      <c r="Q21" s="10"/>
      <c r="R21" s="24"/>
      <c r="S21" s="13"/>
    </row>
    <row r="22" spans="1:20" ht="9" customHeight="1" thickBot="1" x14ac:dyDescent="0.4">
      <c r="A22" s="13"/>
      <c r="B22" s="13"/>
      <c r="C22" s="108"/>
      <c r="D22" s="16"/>
      <c r="E22" s="112"/>
      <c r="F22" s="13"/>
      <c r="G22" s="13"/>
      <c r="H22" s="13"/>
      <c r="I22" s="12"/>
      <c r="J22" s="13"/>
      <c r="K22" s="13"/>
      <c r="L22" s="9"/>
      <c r="M22" s="93"/>
      <c r="N22" s="93"/>
      <c r="O22" s="93"/>
      <c r="P22" s="93"/>
      <c r="Q22" s="10"/>
      <c r="R22" s="24"/>
      <c r="S22" s="13"/>
    </row>
    <row r="23" spans="1:20" ht="15.75" customHeight="1" thickTop="1" thickBot="1" x14ac:dyDescent="0.4">
      <c r="A23" s="13"/>
      <c r="B23" s="13"/>
      <c r="C23" s="13"/>
      <c r="D23" s="13"/>
      <c r="E23" s="29"/>
      <c r="F23" s="13"/>
      <c r="G23" s="13"/>
      <c r="H23" s="13"/>
      <c r="I23" s="12"/>
      <c r="J23" s="13"/>
      <c r="K23" s="13"/>
      <c r="L23" s="9"/>
      <c r="M23" s="95" t="s">
        <v>19</v>
      </c>
      <c r="N23" s="96"/>
      <c r="O23" s="85" t="s">
        <v>20</v>
      </c>
      <c r="P23" s="86"/>
      <c r="Q23" s="10"/>
      <c r="R23" s="24"/>
      <c r="S23" s="13"/>
    </row>
    <row r="24" spans="1:20" ht="25.5" customHeight="1" thickTop="1" x14ac:dyDescent="0.35">
      <c r="A24" s="13"/>
      <c r="B24" s="99" t="s">
        <v>12</v>
      </c>
      <c r="C24" s="100"/>
      <c r="D24" s="100"/>
      <c r="E24" s="100"/>
      <c r="F24" s="101"/>
      <c r="G24" s="11"/>
      <c r="H24" s="11"/>
      <c r="I24" s="12"/>
      <c r="J24" s="13"/>
      <c r="K24" s="13"/>
      <c r="L24" s="30"/>
      <c r="M24" s="97"/>
      <c r="N24" s="98"/>
      <c r="O24" s="87"/>
      <c r="P24" s="88"/>
      <c r="Q24" s="10"/>
      <c r="R24" s="24"/>
      <c r="S24" s="13"/>
    </row>
    <row r="25" spans="1:20" ht="18.75" customHeight="1" thickBot="1" x14ac:dyDescent="0.4">
      <c r="A25" s="13"/>
      <c r="B25" s="102"/>
      <c r="C25" s="103"/>
      <c r="D25" s="103"/>
      <c r="E25" s="103"/>
      <c r="F25" s="104"/>
      <c r="G25" s="11"/>
      <c r="H25" s="11"/>
      <c r="I25" s="12"/>
      <c r="J25" s="13"/>
      <c r="K25" s="13"/>
      <c r="L25" s="30"/>
      <c r="M25" s="97"/>
      <c r="N25" s="98"/>
      <c r="O25" s="87"/>
      <c r="P25" s="88"/>
      <c r="Q25" s="23"/>
      <c r="R25" s="13"/>
      <c r="S25" s="13"/>
    </row>
    <row r="26" spans="1:20" ht="15.5" thickTop="1" thickBot="1" x14ac:dyDescent="0.4">
      <c r="A26" s="13"/>
      <c r="B26" s="13"/>
      <c r="C26" s="11"/>
      <c r="D26" s="11"/>
      <c r="E26" s="11"/>
      <c r="F26" s="11"/>
      <c r="G26" s="11"/>
      <c r="H26" s="11"/>
      <c r="I26" s="12"/>
      <c r="J26" s="13"/>
      <c r="K26" s="13"/>
      <c r="L26" s="30"/>
      <c r="M26" s="31"/>
      <c r="N26" s="32"/>
      <c r="O26" s="33"/>
      <c r="P26" s="34"/>
      <c r="Q26" s="23"/>
      <c r="R26" s="13"/>
      <c r="S26" s="13"/>
    </row>
    <row r="27" spans="1:20" ht="18.75" customHeight="1" thickBot="1" x14ac:dyDescent="0.4">
      <c r="A27" s="13"/>
      <c r="B27" s="13"/>
      <c r="C27" s="35" t="s">
        <v>5</v>
      </c>
      <c r="D27" s="36">
        <v>0.5</v>
      </c>
      <c r="E27" s="37">
        <f>+$E$18*D27</f>
        <v>650000</v>
      </c>
      <c r="F27" s="13"/>
      <c r="G27" s="13"/>
      <c r="H27" s="13"/>
      <c r="I27" s="13"/>
      <c r="J27" s="13"/>
      <c r="K27" s="13"/>
      <c r="L27" s="38"/>
      <c r="M27" s="39"/>
      <c r="N27" s="39"/>
      <c r="O27" s="39"/>
      <c r="P27" s="39"/>
      <c r="Q27" s="40"/>
      <c r="R27" s="13"/>
      <c r="S27" s="13"/>
    </row>
    <row r="28" spans="1:20" ht="6" customHeight="1" x14ac:dyDescent="0.35">
      <c r="A28" s="13"/>
      <c r="B28" s="13"/>
      <c r="C28" s="41"/>
      <c r="D28" s="42"/>
      <c r="E28" s="43"/>
      <c r="F28" s="13"/>
      <c r="G28" s="13"/>
      <c r="H28" s="13"/>
      <c r="I28" s="13"/>
      <c r="J28" s="13"/>
      <c r="K28" s="13"/>
      <c r="L28" s="15"/>
      <c r="M28" s="13"/>
      <c r="N28" s="13"/>
      <c r="O28" s="13"/>
      <c r="P28" s="13"/>
      <c r="Q28" s="13"/>
      <c r="R28" s="13"/>
      <c r="S28" s="13"/>
    </row>
    <row r="29" spans="1:20" ht="15" customHeight="1" x14ac:dyDescent="0.35">
      <c r="A29" s="13"/>
      <c r="B29" s="13"/>
      <c r="C29" s="35" t="s">
        <v>4</v>
      </c>
      <c r="D29" s="36">
        <v>0.3</v>
      </c>
      <c r="E29" s="37">
        <f>+$E$18*D29</f>
        <v>390000</v>
      </c>
      <c r="F29" s="13"/>
      <c r="G29" s="13"/>
      <c r="H29" s="13"/>
      <c r="I29" s="13"/>
      <c r="J29" s="13"/>
      <c r="K29" s="13"/>
      <c r="L29" s="15"/>
      <c r="M29" s="13"/>
      <c r="N29" s="13"/>
      <c r="O29" s="13"/>
      <c r="P29" s="13"/>
      <c r="Q29" s="13"/>
      <c r="R29" s="13"/>
      <c r="S29" s="13"/>
    </row>
    <row r="30" spans="1:20" ht="6" customHeight="1" x14ac:dyDescent="0.35">
      <c r="A30" s="13"/>
      <c r="B30" s="13"/>
      <c r="C30" s="13"/>
      <c r="D30" s="42"/>
      <c r="E30" s="43"/>
      <c r="F30" s="13"/>
      <c r="G30" s="13"/>
      <c r="H30" s="13"/>
      <c r="I30" s="13"/>
      <c r="J30" s="13"/>
      <c r="K30" s="13"/>
      <c r="L30" s="15"/>
      <c r="M30" s="13"/>
      <c r="N30" s="13"/>
      <c r="O30" s="13"/>
      <c r="P30" s="13"/>
      <c r="Q30" s="13"/>
      <c r="R30" s="13"/>
      <c r="S30" s="13"/>
    </row>
    <row r="31" spans="1:20" ht="15" customHeight="1" x14ac:dyDescent="0.35">
      <c r="A31" s="13"/>
      <c r="B31" s="13"/>
      <c r="C31" s="35" t="s">
        <v>11</v>
      </c>
      <c r="D31" s="36">
        <v>0.2</v>
      </c>
      <c r="E31" s="37">
        <f>+$E$18*D31</f>
        <v>260000</v>
      </c>
      <c r="F31" s="13"/>
      <c r="G31" s="13"/>
      <c r="H31" s="13"/>
      <c r="I31" s="13"/>
      <c r="J31" s="13"/>
      <c r="K31" s="13"/>
      <c r="L31" s="15"/>
      <c r="M31" s="13"/>
      <c r="N31" s="13"/>
      <c r="O31" s="13"/>
      <c r="P31" s="13"/>
      <c r="Q31" s="13"/>
      <c r="R31" s="13"/>
      <c r="S31" s="13"/>
    </row>
    <row r="32" spans="1:20" ht="15" thickBot="1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3"/>
      <c r="N32" s="13"/>
      <c r="O32" s="13"/>
      <c r="P32" s="13"/>
      <c r="Q32" s="13"/>
      <c r="R32" s="13"/>
      <c r="S32" s="13"/>
    </row>
    <row r="33" spans="1:20" ht="32.25" customHeight="1" thickTop="1" x14ac:dyDescent="0.35">
      <c r="A33" s="13"/>
      <c r="B33" s="99" t="s">
        <v>13</v>
      </c>
      <c r="C33" s="100"/>
      <c r="D33" s="100"/>
      <c r="E33" s="100"/>
      <c r="F33" s="101"/>
      <c r="G33" s="13"/>
      <c r="H33" s="13"/>
      <c r="I33" s="13"/>
      <c r="J33" s="13"/>
      <c r="K33" s="13"/>
      <c r="L33" s="15"/>
      <c r="M33" s="13"/>
      <c r="N33" s="13"/>
      <c r="O33" s="13"/>
      <c r="P33" s="13"/>
      <c r="Q33" s="13"/>
      <c r="R33" s="13"/>
      <c r="S33" s="13"/>
    </row>
    <row r="34" spans="1:20" ht="26.25" customHeight="1" thickBot="1" x14ac:dyDescent="0.4">
      <c r="A34" s="13"/>
      <c r="B34" s="102"/>
      <c r="C34" s="103"/>
      <c r="D34" s="103"/>
      <c r="E34" s="103"/>
      <c r="F34" s="104"/>
      <c r="G34" s="13"/>
      <c r="H34" s="13"/>
      <c r="I34" s="13"/>
      <c r="J34" s="13"/>
      <c r="K34" s="13"/>
      <c r="L34" s="15"/>
      <c r="M34" s="13"/>
      <c r="N34" s="13"/>
      <c r="O34" s="13"/>
      <c r="P34" s="13"/>
      <c r="Q34" s="13"/>
      <c r="R34" s="13"/>
      <c r="S34" s="13"/>
    </row>
    <row r="35" spans="1:20" ht="15" thickTop="1" x14ac:dyDescent="0.35">
      <c r="A35" s="13"/>
      <c r="B35" s="13"/>
      <c r="C35" s="13"/>
      <c r="D35" s="13"/>
      <c r="E35" s="13"/>
      <c r="F35" s="13"/>
      <c r="G35" s="13"/>
      <c r="H35" s="13"/>
      <c r="I35" s="12"/>
      <c r="J35" s="13"/>
      <c r="K35" s="13"/>
      <c r="L35" s="15"/>
      <c r="M35" s="13"/>
      <c r="N35" s="13"/>
      <c r="O35" s="13"/>
      <c r="P35" s="13"/>
      <c r="Q35" s="13"/>
      <c r="R35" s="13"/>
      <c r="S35" s="13"/>
    </row>
    <row r="36" spans="1:20" s="5" customFormat="1" ht="19.5" customHeight="1" x14ac:dyDescent="0.35">
      <c r="A36" s="24"/>
      <c r="B36" s="24"/>
      <c r="C36" s="35" t="s">
        <v>5</v>
      </c>
      <c r="D36" s="44">
        <v>0.9</v>
      </c>
      <c r="E36" s="45">
        <f>+$E$18*D36</f>
        <v>1170000</v>
      </c>
      <c r="F36" s="24"/>
      <c r="G36" s="24"/>
      <c r="H36" s="24"/>
      <c r="I36" s="12"/>
      <c r="J36" s="13"/>
      <c r="K36" s="13"/>
      <c r="L36" s="15"/>
      <c r="M36" s="13"/>
      <c r="N36" s="13"/>
      <c r="O36" s="13"/>
      <c r="P36" s="13"/>
      <c r="Q36" s="13"/>
      <c r="R36" s="13"/>
      <c r="S36" s="13"/>
      <c r="T36"/>
    </row>
    <row r="37" spans="1:20" ht="5.25" customHeight="1" x14ac:dyDescent="0.35">
      <c r="A37" s="13"/>
      <c r="B37" s="13"/>
      <c r="C37" s="46"/>
      <c r="D37" s="47"/>
      <c r="E37" s="48"/>
      <c r="F37" s="13"/>
      <c r="G37" s="13"/>
      <c r="H37" s="13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20" s="5" customFormat="1" ht="19.5" customHeight="1" x14ac:dyDescent="0.35">
      <c r="A38" s="24"/>
      <c r="B38" s="24"/>
      <c r="C38" s="35" t="s">
        <v>4</v>
      </c>
      <c r="D38" s="44">
        <v>0.05</v>
      </c>
      <c r="E38" s="45">
        <f>+$E$18*D38</f>
        <v>65000</v>
      </c>
      <c r="F38" s="24"/>
      <c r="G38" s="24"/>
      <c r="H38" s="24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/>
    </row>
    <row r="39" spans="1:20" ht="6.75" customHeight="1" x14ac:dyDescent="0.35">
      <c r="A39" s="13"/>
      <c r="B39" s="13"/>
      <c r="C39" s="13"/>
      <c r="D39" s="47"/>
      <c r="E39" s="48"/>
      <c r="F39" s="13"/>
      <c r="G39" s="13"/>
      <c r="H39" s="13"/>
      <c r="I39" s="13"/>
      <c r="J39" s="13"/>
      <c r="K39" s="13"/>
      <c r="L39" s="13"/>
      <c r="M39" s="13"/>
      <c r="N39" s="15"/>
      <c r="O39" s="13"/>
      <c r="P39" s="13"/>
      <c r="Q39" s="13"/>
      <c r="R39" s="13"/>
      <c r="S39" s="13"/>
    </row>
    <row r="40" spans="1:20" s="5" customFormat="1" ht="19.5" customHeight="1" x14ac:dyDescent="0.35">
      <c r="A40" s="24"/>
      <c r="B40" s="49"/>
      <c r="C40" s="35" t="s">
        <v>11</v>
      </c>
      <c r="D40" s="50">
        <v>0.05</v>
      </c>
      <c r="E40" s="45">
        <f>+$E$18*D40</f>
        <v>65000</v>
      </c>
      <c r="F40" s="24"/>
      <c r="G40" s="24"/>
      <c r="H40" s="24"/>
      <c r="I40" s="13"/>
      <c r="J40" s="13"/>
      <c r="K40" s="13"/>
      <c r="L40" s="13"/>
      <c r="M40" s="15"/>
      <c r="N40" s="13"/>
      <c r="O40" s="13"/>
      <c r="P40" s="13"/>
      <c r="Q40" s="13"/>
      <c r="R40" s="13"/>
      <c r="S40" s="13"/>
      <c r="T40"/>
    </row>
    <row r="41" spans="1:20" x14ac:dyDescent="0.35">
      <c r="A41" s="13"/>
      <c r="B41" s="13"/>
      <c r="C41" s="13"/>
      <c r="D41" s="13"/>
      <c r="E41" s="13"/>
      <c r="F41" s="15"/>
      <c r="G41" s="13"/>
      <c r="H41" s="13"/>
      <c r="I41" s="13"/>
      <c r="J41" s="13"/>
      <c r="K41" s="13"/>
      <c r="L41" s="13"/>
      <c r="M41" s="15"/>
      <c r="N41" s="13"/>
      <c r="O41" s="13"/>
      <c r="P41" s="13"/>
      <c r="Q41" s="13"/>
      <c r="R41" s="13"/>
      <c r="S41" s="13"/>
    </row>
    <row r="42" spans="1:20" ht="12.75" customHeight="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/>
      <c r="N42" s="13"/>
      <c r="O42" s="13"/>
      <c r="P42" s="13"/>
      <c r="Q42" s="13"/>
      <c r="R42" s="13"/>
      <c r="S42" s="13"/>
    </row>
    <row r="43" spans="1:20" ht="15" customHeight="1" x14ac:dyDescent="0.35">
      <c r="A43" s="13"/>
      <c r="B43" s="13"/>
      <c r="C43" s="13"/>
      <c r="D43" s="13"/>
      <c r="E43" s="13"/>
      <c r="F43" s="13"/>
      <c r="G43" s="12"/>
      <c r="H43" s="12"/>
      <c r="I43" s="13"/>
      <c r="J43" s="13"/>
      <c r="K43" s="13"/>
      <c r="L43" s="13"/>
      <c r="M43" s="15"/>
      <c r="N43" s="13"/>
      <c r="O43" s="13"/>
      <c r="P43" s="13"/>
      <c r="Q43" s="13"/>
      <c r="R43" s="13"/>
      <c r="S43" s="13"/>
    </row>
    <row r="44" spans="1:20" ht="15" customHeight="1" x14ac:dyDescent="0.35">
      <c r="A44" s="13"/>
      <c r="B44" s="13"/>
      <c r="C44" s="13"/>
      <c r="D44" s="13"/>
      <c r="E44" s="13"/>
      <c r="F44" s="13"/>
      <c r="G44" s="12"/>
      <c r="H44" s="12"/>
      <c r="I44" s="13"/>
      <c r="J44" s="13"/>
      <c r="K44" s="13"/>
      <c r="L44" s="13"/>
      <c r="M44" s="15"/>
      <c r="N44" s="13"/>
      <c r="O44" s="13"/>
      <c r="P44" s="13"/>
      <c r="Q44" s="13"/>
      <c r="R44" s="13"/>
      <c r="S44" s="13"/>
    </row>
    <row r="45" spans="1:20" ht="15" customHeight="1" x14ac:dyDescent="0.35">
      <c r="A45" s="13"/>
      <c r="B45" s="13"/>
      <c r="C45" s="13"/>
      <c r="D45" s="13"/>
      <c r="E45" s="13"/>
      <c r="F45" s="13"/>
      <c r="G45" s="12"/>
      <c r="H45" s="12"/>
      <c r="I45" s="13"/>
      <c r="J45" s="13"/>
      <c r="K45" s="13"/>
      <c r="L45" s="13"/>
      <c r="M45" s="15"/>
      <c r="N45" s="13"/>
      <c r="O45" s="13"/>
      <c r="P45" s="13"/>
      <c r="Q45" s="13"/>
      <c r="R45" s="13"/>
      <c r="S45" s="13"/>
    </row>
    <row r="46" spans="1:20" ht="15" customHeight="1" x14ac:dyDescent="0.35">
      <c r="G46" s="3"/>
      <c r="H46" s="3"/>
    </row>
    <row r="47" spans="1:20" ht="15" customHeight="1" x14ac:dyDescent="0.35">
      <c r="G47" s="3"/>
      <c r="H47" s="3"/>
    </row>
    <row r="56" spans="7:8" ht="15" customHeight="1" x14ac:dyDescent="0.35">
      <c r="G56" s="6"/>
      <c r="H56" s="6"/>
    </row>
    <row r="57" spans="7:8" x14ac:dyDescent="0.35">
      <c r="G57" s="6"/>
      <c r="H57" s="6"/>
    </row>
    <row r="58" spans="7:8" x14ac:dyDescent="0.35">
      <c r="G58" s="6"/>
      <c r="H58" s="6"/>
    </row>
    <row r="59" spans="7:8" x14ac:dyDescent="0.35">
      <c r="G59" s="6"/>
      <c r="H59" s="6"/>
    </row>
    <row r="60" spans="7:8" ht="34" customHeight="1" x14ac:dyDescent="0.35"/>
    <row r="61" spans="7:8" ht="15" customHeight="1" x14ac:dyDescent="0.35"/>
    <row r="62" spans="7:8" ht="15" customHeight="1" x14ac:dyDescent="0.35"/>
    <row r="70" ht="15" customHeight="1" x14ac:dyDescent="0.35"/>
    <row r="74" ht="9.75" customHeight="1" x14ac:dyDescent="0.35"/>
  </sheetData>
  <sheetProtection algorithmName="SHA-512" hashValue="W8UDcCJSETSNeYkJo7CZI8/JNHyMr/6SH6si0pK3oOq9vkhJsgzE9+YEnnLNVO5xLdeMWpw3LZMSuykYqlZ84A==" saltValue="0NaQROouuvzcAH7EOBE9UA==" spinCount="100000" sheet="1" objects="1" scenarios="1" selectLockedCells="1"/>
  <customSheetViews>
    <customSheetView guid="{6BFFF207-0481-4E6B-A3F3-405D28F600BE}" showGridLines="0" topLeftCell="A23">
      <selection activeCell="E45" sqref="E45"/>
      <pageMargins left="0.7" right="0.7" top="0.75" bottom="0.75" header="0.3" footer="0.3"/>
      <pageSetup paperSize="9" orientation="portrait" r:id="rId1"/>
    </customSheetView>
    <customSheetView guid="{802F607A-F8B0-4460-8957-F722F9E82968}" showPageBreaks="1">
      <selection activeCell="B16" sqref="B16:B19"/>
      <pageMargins left="0.7" right="0.7" top="0.75" bottom="0.75" header="0.3" footer="0.3"/>
      <pageSetup paperSize="9" orientation="portrait" r:id="rId2"/>
    </customSheetView>
  </customSheetViews>
  <mergeCells count="23">
    <mergeCell ref="M17:N17"/>
    <mergeCell ref="C5:E5"/>
    <mergeCell ref="C1:E2"/>
    <mergeCell ref="C6:C7"/>
    <mergeCell ref="E6:E7"/>
    <mergeCell ref="E9:E10"/>
    <mergeCell ref="C9:C10"/>
    <mergeCell ref="O23:P25"/>
    <mergeCell ref="L3:Q10"/>
    <mergeCell ref="M19:P22"/>
    <mergeCell ref="M23:N25"/>
    <mergeCell ref="B33:F34"/>
    <mergeCell ref="E12:E13"/>
    <mergeCell ref="C12:C13"/>
    <mergeCell ref="C15:C16"/>
    <mergeCell ref="E15:E16"/>
    <mergeCell ref="C18:C19"/>
    <mergeCell ref="E18:E19"/>
    <mergeCell ref="E21:E22"/>
    <mergeCell ref="C21:C22"/>
    <mergeCell ref="B24:F25"/>
    <mergeCell ref="M11:N11"/>
    <mergeCell ref="M14:N14"/>
  </mergeCells>
  <dataValidations disablePrompts="1" count="2">
    <dataValidation type="date" allowBlank="1" showInputMessage="1" showErrorMessage="1" error="Escribe la fecha con estructura dia/mes/año" sqref="E9:E10 E6:E7" xr:uid="{00000000-0002-0000-0100-000000000000}">
      <formula1>1</formula1>
      <formula2>55153</formula2>
    </dataValidation>
    <dataValidation type="whole" operator="greaterThanOrEqual" showInputMessage="1" showErrorMessage="1" sqref="E12:E13" xr:uid="{00000000-0002-0000-0100-000001000000}">
      <formula1>1</formula1>
    </dataValidation>
  </dataValidations>
  <pageMargins left="0.7" right="0.7" top="0.75" bottom="0.75" header="0.3" footer="0.3"/>
  <pageSetup paperSize="9" orientation="portrait" r:id="rId3"/>
  <headerFooter>
    <oddHeader xml:space="preserve">&amp;C </oddHeader>
    <oddFooter xml:space="preserve">&amp;C 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FFCC00"/>
  </sheetPr>
  <dimension ref="A1:Q49"/>
  <sheetViews>
    <sheetView showGridLines="0" showRowColHeaders="0" showRuler="0" view="pageLayout" zoomScale="80" zoomScaleNormal="82" zoomScalePageLayoutView="80" workbookViewId="0">
      <selection activeCell="E11" sqref="E11:E12"/>
    </sheetView>
  </sheetViews>
  <sheetFormatPr baseColWidth="10" defaultRowHeight="14.5" x14ac:dyDescent="0.35"/>
  <cols>
    <col min="1" max="1" width="1.81640625" customWidth="1"/>
    <col min="2" max="2" width="10.26953125" customWidth="1"/>
    <col min="3" max="3" width="30.7265625" customWidth="1"/>
    <col min="4" max="4" width="7.26953125" customWidth="1"/>
    <col min="5" max="5" width="23.81640625" customWidth="1"/>
    <col min="6" max="6" width="0.7265625" customWidth="1"/>
    <col min="7" max="7" width="10.26953125" customWidth="1"/>
    <col min="8" max="8" width="4.81640625" customWidth="1"/>
    <col min="9" max="9" width="6.81640625" customWidth="1"/>
    <col min="10" max="10" width="4.453125" customWidth="1"/>
    <col min="11" max="11" width="2.453125" customWidth="1"/>
    <col min="12" max="12" width="5.453125" customWidth="1"/>
    <col min="13" max="13" width="23.54296875" customWidth="1"/>
    <col min="14" max="14" width="13.1796875" customWidth="1"/>
    <col min="15" max="15" width="15.54296875" customWidth="1"/>
    <col min="16" max="16" width="2.54296875" customWidth="1"/>
  </cols>
  <sheetData>
    <row r="1" spans="2:17" ht="9" customHeight="1" thickBot="1" x14ac:dyDescent="0.4">
      <c r="B1" s="13"/>
      <c r="C1" s="13"/>
      <c r="D1" s="61"/>
      <c r="E1" s="61"/>
      <c r="F1" s="13"/>
      <c r="G1" s="13"/>
      <c r="H1" s="13"/>
      <c r="I1" s="13"/>
      <c r="J1" s="13"/>
      <c r="K1" s="13"/>
      <c r="L1" s="13"/>
      <c r="M1" s="13"/>
      <c r="N1" s="13"/>
      <c r="O1" s="15"/>
      <c r="P1" s="13"/>
      <c r="Q1" s="13"/>
    </row>
    <row r="2" spans="2:17" ht="20.25" customHeight="1" x14ac:dyDescent="0.35">
      <c r="B2" s="13"/>
      <c r="C2" s="14"/>
      <c r="D2" s="61"/>
      <c r="E2" s="61"/>
      <c r="F2" s="13"/>
      <c r="G2" s="13"/>
      <c r="H2" s="13"/>
      <c r="I2" s="13"/>
      <c r="J2" s="13"/>
      <c r="K2" s="62"/>
      <c r="L2" s="90" t="s">
        <v>14</v>
      </c>
      <c r="M2" s="90"/>
      <c r="N2" s="90"/>
      <c r="O2" s="90"/>
      <c r="P2" s="63"/>
      <c r="Q2" s="13"/>
    </row>
    <row r="3" spans="2:17" ht="20.25" customHeight="1" x14ac:dyDescent="0.35">
      <c r="B3" s="13"/>
      <c r="C3" s="14"/>
      <c r="D3" s="61"/>
      <c r="E3" s="61"/>
      <c r="F3" s="13"/>
      <c r="G3" s="13"/>
      <c r="H3" s="13"/>
      <c r="I3" s="13"/>
      <c r="J3" s="13"/>
      <c r="K3" s="20"/>
      <c r="L3" s="93"/>
      <c r="M3" s="93"/>
      <c r="N3" s="93"/>
      <c r="O3" s="93"/>
      <c r="P3" s="23"/>
      <c r="Q3" s="13"/>
    </row>
    <row r="4" spans="2:17" ht="19" customHeight="1" x14ac:dyDescent="0.35">
      <c r="B4" s="132" t="s">
        <v>22</v>
      </c>
      <c r="C4" s="132"/>
      <c r="D4" s="132"/>
      <c r="E4" s="132"/>
      <c r="F4" s="132"/>
      <c r="G4" s="132"/>
      <c r="H4" s="13"/>
      <c r="I4" s="13"/>
      <c r="J4" s="13"/>
      <c r="K4" s="20"/>
      <c r="L4" s="93"/>
      <c r="M4" s="93"/>
      <c r="N4" s="93"/>
      <c r="O4" s="93"/>
      <c r="P4" s="23"/>
      <c r="Q4" s="13"/>
    </row>
    <row r="5" spans="2:17" ht="9" customHeight="1" x14ac:dyDescent="0.35">
      <c r="B5" s="13"/>
      <c r="C5" s="107" t="s">
        <v>6</v>
      </c>
      <c r="D5" s="64"/>
      <c r="E5" s="135">
        <v>44927</v>
      </c>
      <c r="F5" s="13"/>
      <c r="G5" s="13"/>
      <c r="H5" s="13"/>
      <c r="I5" s="13"/>
      <c r="J5" s="13"/>
      <c r="K5" s="20"/>
      <c r="L5" s="93"/>
      <c r="M5" s="93"/>
      <c r="N5" s="93"/>
      <c r="O5" s="93"/>
      <c r="P5" s="23"/>
      <c r="Q5" s="13"/>
    </row>
    <row r="6" spans="2:17" ht="9" customHeight="1" thickBot="1" x14ac:dyDescent="0.4">
      <c r="B6" s="13"/>
      <c r="C6" s="108"/>
      <c r="D6" s="64"/>
      <c r="E6" s="136"/>
      <c r="F6" s="65"/>
      <c r="G6" s="13"/>
      <c r="H6" s="13"/>
      <c r="I6" s="13"/>
      <c r="J6" s="13"/>
      <c r="K6" s="20"/>
      <c r="L6" s="12"/>
      <c r="M6" s="12"/>
      <c r="N6" s="12"/>
      <c r="O6" s="12"/>
      <c r="P6" s="23"/>
      <c r="Q6" s="13"/>
    </row>
    <row r="7" spans="2:17" ht="15.75" customHeight="1" thickTop="1" x14ac:dyDescent="0.35">
      <c r="B7" s="13"/>
      <c r="C7" s="16"/>
      <c r="D7" s="16"/>
      <c r="E7" s="66"/>
      <c r="F7" s="13"/>
      <c r="G7" s="13"/>
      <c r="H7" s="13"/>
      <c r="I7" s="13"/>
      <c r="J7" s="13"/>
      <c r="K7" s="20"/>
      <c r="L7" s="133" t="s">
        <v>5</v>
      </c>
      <c r="M7" s="134"/>
      <c r="N7" s="67">
        <f>+$D$45</f>
        <v>0.6</v>
      </c>
      <c r="O7" s="68">
        <f>+$E$17*$N$7</f>
        <v>780000</v>
      </c>
      <c r="P7" s="23"/>
      <c r="Q7" s="13"/>
    </row>
    <row r="8" spans="2:17" ht="9" customHeight="1" x14ac:dyDescent="0.35">
      <c r="B8" s="13"/>
      <c r="C8" s="107" t="s">
        <v>7</v>
      </c>
      <c r="D8" s="16"/>
      <c r="E8" s="116">
        <v>45287</v>
      </c>
      <c r="F8" s="13"/>
      <c r="G8" s="13"/>
      <c r="H8" s="13"/>
      <c r="I8" s="13"/>
      <c r="J8" s="13"/>
      <c r="K8" s="20"/>
      <c r="L8" s="13"/>
      <c r="M8" s="41"/>
      <c r="N8" s="42"/>
      <c r="O8" s="69"/>
      <c r="P8" s="23"/>
      <c r="Q8" s="13"/>
    </row>
    <row r="9" spans="2:17" ht="9" customHeight="1" thickBot="1" x14ac:dyDescent="0.4">
      <c r="B9" s="13"/>
      <c r="C9" s="108"/>
      <c r="D9" s="16"/>
      <c r="E9" s="117"/>
      <c r="F9" s="70"/>
      <c r="G9" s="70"/>
      <c r="H9" s="70"/>
      <c r="I9" s="13"/>
      <c r="J9" s="13"/>
      <c r="K9" s="20"/>
      <c r="L9" s="13"/>
      <c r="M9" s="13"/>
      <c r="N9" s="13"/>
      <c r="O9" s="71"/>
      <c r="P9" s="23"/>
      <c r="Q9" s="13"/>
    </row>
    <row r="10" spans="2:17" ht="15" thickTop="1" x14ac:dyDescent="0.35">
      <c r="B10" s="13"/>
      <c r="C10" s="13"/>
      <c r="D10" s="13"/>
      <c r="E10" s="19"/>
      <c r="F10" s="13"/>
      <c r="G10" s="13"/>
      <c r="H10" s="13"/>
      <c r="I10" s="13"/>
      <c r="J10" s="13"/>
      <c r="K10" s="20"/>
      <c r="L10" s="133" t="s">
        <v>4</v>
      </c>
      <c r="M10" s="134"/>
      <c r="N10" s="67">
        <f>+$D$47</f>
        <v>0.3</v>
      </c>
      <c r="O10" s="68">
        <f>+$N$10*$E$17</f>
        <v>390000</v>
      </c>
      <c r="P10" s="23"/>
      <c r="Q10" s="13"/>
    </row>
    <row r="11" spans="2:17" ht="9" customHeight="1" x14ac:dyDescent="0.35">
      <c r="B11" s="13"/>
      <c r="C11" s="107" t="s">
        <v>9</v>
      </c>
      <c r="D11" s="16"/>
      <c r="E11" s="105">
        <v>2600000</v>
      </c>
      <c r="F11" s="72"/>
      <c r="G11" s="72"/>
      <c r="H11" s="72"/>
      <c r="I11" s="13"/>
      <c r="J11" s="13"/>
      <c r="K11" s="20"/>
      <c r="L11" s="13"/>
      <c r="M11" s="41"/>
      <c r="N11" s="42"/>
      <c r="O11" s="69"/>
      <c r="P11" s="23"/>
      <c r="Q11" s="13"/>
    </row>
    <row r="12" spans="2:17" ht="9" customHeight="1" thickBot="1" x14ac:dyDescent="0.4">
      <c r="B12" s="13"/>
      <c r="C12" s="108"/>
      <c r="D12" s="16"/>
      <c r="E12" s="106"/>
      <c r="F12" s="72"/>
      <c r="G12" s="13"/>
      <c r="H12" s="72"/>
      <c r="I12" s="13"/>
      <c r="J12" s="13"/>
      <c r="K12" s="20"/>
      <c r="L12" s="13"/>
      <c r="M12" s="13"/>
      <c r="N12" s="13"/>
      <c r="O12" s="71"/>
      <c r="P12" s="23"/>
      <c r="Q12" s="13"/>
    </row>
    <row r="13" spans="2:17" ht="15" thickTop="1" x14ac:dyDescent="0.35">
      <c r="B13" s="13"/>
      <c r="C13" s="13"/>
      <c r="D13" s="13"/>
      <c r="E13" s="19"/>
      <c r="F13" s="13"/>
      <c r="G13" s="13"/>
      <c r="H13" s="13"/>
      <c r="I13" s="13"/>
      <c r="J13" s="13"/>
      <c r="K13" s="20"/>
      <c r="L13" s="133" t="s">
        <v>11</v>
      </c>
      <c r="M13" s="134"/>
      <c r="N13" s="67">
        <f>+$D$49</f>
        <v>0.1</v>
      </c>
      <c r="O13" s="68">
        <f>+$N$13*$E$17</f>
        <v>130000</v>
      </c>
      <c r="P13" s="23"/>
      <c r="Q13" s="13"/>
    </row>
    <row r="14" spans="2:17" ht="9" customHeight="1" x14ac:dyDescent="0.35">
      <c r="B14" s="13"/>
      <c r="C14" s="107" t="s">
        <v>10</v>
      </c>
      <c r="D14" s="16"/>
      <c r="E14" s="109">
        <f>-_xlfn.DAYS(E5,E8)</f>
        <v>360</v>
      </c>
      <c r="F14" s="41"/>
      <c r="G14" s="41"/>
      <c r="H14" s="41"/>
      <c r="I14" s="13"/>
      <c r="J14" s="13"/>
      <c r="K14" s="20"/>
      <c r="L14" s="13"/>
      <c r="M14" s="13"/>
      <c r="N14" s="13"/>
      <c r="O14" s="13"/>
      <c r="P14" s="23"/>
      <c r="Q14" s="13"/>
    </row>
    <row r="15" spans="2:17" ht="9" customHeight="1" thickBot="1" x14ac:dyDescent="0.4">
      <c r="B15" s="13"/>
      <c r="C15" s="108"/>
      <c r="D15" s="16"/>
      <c r="E15" s="110"/>
      <c r="F15" s="41"/>
      <c r="G15" s="41"/>
      <c r="H15" s="41"/>
      <c r="I15" s="13"/>
      <c r="J15" s="13"/>
      <c r="K15" s="20"/>
      <c r="L15" s="93" t="s">
        <v>15</v>
      </c>
      <c r="M15" s="93"/>
      <c r="N15" s="93"/>
      <c r="O15" s="93"/>
      <c r="P15" s="23"/>
      <c r="Q15" s="13"/>
    </row>
    <row r="16" spans="2:17" ht="15" thickTop="1" x14ac:dyDescent="0.35">
      <c r="B16" s="13"/>
      <c r="C16" s="13"/>
      <c r="D16" s="13"/>
      <c r="E16" s="13"/>
      <c r="F16" s="13"/>
      <c r="G16" s="13"/>
      <c r="H16" s="13"/>
      <c r="I16" s="13"/>
      <c r="J16" s="13"/>
      <c r="K16" s="20"/>
      <c r="L16" s="93"/>
      <c r="M16" s="93"/>
      <c r="N16" s="93"/>
      <c r="O16" s="93"/>
      <c r="P16" s="23"/>
      <c r="Q16" s="13"/>
    </row>
    <row r="17" spans="1:17" ht="9" customHeight="1" x14ac:dyDescent="0.35">
      <c r="B17" s="13"/>
      <c r="C17" s="107" t="s">
        <v>0</v>
      </c>
      <c r="D17" s="16"/>
      <c r="E17" s="111">
        <f>+((E11*E14)/360)/2</f>
        <v>1300000</v>
      </c>
      <c r="F17" s="72"/>
      <c r="G17" s="72"/>
      <c r="H17" s="72"/>
      <c r="I17" s="13"/>
      <c r="J17" s="13"/>
      <c r="K17" s="20"/>
      <c r="L17" s="93"/>
      <c r="M17" s="93"/>
      <c r="N17" s="93"/>
      <c r="O17" s="93"/>
      <c r="P17" s="23"/>
      <c r="Q17" s="13"/>
    </row>
    <row r="18" spans="1:17" ht="9" customHeight="1" thickBot="1" x14ac:dyDescent="0.4">
      <c r="B18" s="13"/>
      <c r="C18" s="108"/>
      <c r="D18" s="16"/>
      <c r="E18" s="112"/>
      <c r="F18" s="72"/>
      <c r="G18" s="72"/>
      <c r="H18" s="72"/>
      <c r="I18" s="13"/>
      <c r="J18" s="13"/>
      <c r="K18" s="20"/>
      <c r="L18" s="93"/>
      <c r="M18" s="93"/>
      <c r="N18" s="93"/>
      <c r="O18" s="93"/>
      <c r="P18" s="23"/>
      <c r="Q18" s="13"/>
    </row>
    <row r="19" spans="1:17" ht="12" customHeight="1" thickTop="1" thickBot="1" x14ac:dyDescent="0.4">
      <c r="B19" s="13"/>
      <c r="C19" s="18"/>
      <c r="D19" s="18"/>
      <c r="E19" s="27"/>
      <c r="F19" s="73"/>
      <c r="G19" s="73"/>
      <c r="H19" s="73"/>
      <c r="I19" s="13"/>
      <c r="J19" s="13"/>
      <c r="K19" s="20"/>
      <c r="L19" s="93"/>
      <c r="M19" s="93"/>
      <c r="N19" s="93"/>
      <c r="O19" s="93"/>
      <c r="P19" s="23"/>
      <c r="Q19" s="13"/>
    </row>
    <row r="20" spans="1:17" ht="12" customHeight="1" x14ac:dyDescent="0.35">
      <c r="B20" s="13"/>
      <c r="C20" s="107" t="s">
        <v>1</v>
      </c>
      <c r="D20" s="64"/>
      <c r="E20" s="130">
        <f>+((E11*E14)/360)/2</f>
        <v>1300000</v>
      </c>
      <c r="F20" s="72"/>
      <c r="G20" s="72"/>
      <c r="H20" s="72"/>
      <c r="I20" s="13"/>
      <c r="J20" s="13"/>
      <c r="K20" s="20"/>
      <c r="L20" s="95" t="s">
        <v>21</v>
      </c>
      <c r="M20" s="96"/>
      <c r="N20" s="118" t="s">
        <v>20</v>
      </c>
      <c r="O20" s="86"/>
      <c r="P20" s="23"/>
      <c r="Q20" s="13"/>
    </row>
    <row r="21" spans="1:17" ht="12" customHeight="1" thickBot="1" x14ac:dyDescent="0.4">
      <c r="B21" s="13"/>
      <c r="C21" s="108"/>
      <c r="D21" s="64"/>
      <c r="E21" s="131"/>
      <c r="F21" s="72"/>
      <c r="G21" s="72"/>
      <c r="H21" s="72"/>
      <c r="I21" s="13"/>
      <c r="J21" s="13"/>
      <c r="K21" s="20"/>
      <c r="L21" s="97"/>
      <c r="M21" s="98"/>
      <c r="N21" s="119"/>
      <c r="O21" s="88"/>
      <c r="P21" s="23"/>
      <c r="Q21" s="13"/>
    </row>
    <row r="22" spans="1:17" ht="15.75" customHeight="1" thickTop="1" thickBot="1" x14ac:dyDescent="0.4">
      <c r="B22" s="13"/>
      <c r="C22" s="16"/>
      <c r="D22" s="16"/>
      <c r="E22" s="74"/>
      <c r="F22" s="72"/>
      <c r="G22" s="72"/>
      <c r="H22" s="72"/>
      <c r="I22" s="13"/>
      <c r="J22" s="13"/>
      <c r="K22" s="20"/>
      <c r="L22" s="97"/>
      <c r="M22" s="98"/>
      <c r="N22" s="119"/>
      <c r="O22" s="88"/>
      <c r="P22" s="23"/>
      <c r="Q22" s="13"/>
    </row>
    <row r="23" spans="1:17" ht="21" customHeight="1" thickTop="1" thickBot="1" x14ac:dyDescent="0.4">
      <c r="A23" s="4"/>
      <c r="B23" s="99" t="s">
        <v>16</v>
      </c>
      <c r="C23" s="100"/>
      <c r="D23" s="100"/>
      <c r="E23" s="100"/>
      <c r="F23" s="100"/>
      <c r="G23" s="101"/>
      <c r="H23" s="11"/>
      <c r="I23" s="13"/>
      <c r="J23" s="13"/>
      <c r="K23" s="20"/>
      <c r="L23" s="31"/>
      <c r="M23" s="75"/>
      <c r="N23" s="76"/>
      <c r="O23" s="34"/>
      <c r="P23" s="23"/>
      <c r="Q23" s="13"/>
    </row>
    <row r="24" spans="1:17" ht="15" thickBot="1" x14ac:dyDescent="0.4">
      <c r="A24" s="4"/>
      <c r="B24" s="121"/>
      <c r="C24" s="122"/>
      <c r="D24" s="122"/>
      <c r="E24" s="122"/>
      <c r="F24" s="122"/>
      <c r="G24" s="123"/>
      <c r="H24" s="11"/>
      <c r="I24" s="13"/>
      <c r="J24" s="13"/>
      <c r="K24" s="77"/>
      <c r="L24" s="39"/>
      <c r="M24" s="39"/>
      <c r="N24" s="39"/>
      <c r="O24" s="39"/>
      <c r="P24" s="40"/>
      <c r="Q24" s="13"/>
    </row>
    <row r="25" spans="1:17" ht="27.75" customHeight="1" thickBot="1" x14ac:dyDescent="0.4">
      <c r="A25" s="4"/>
      <c r="B25" s="102"/>
      <c r="C25" s="103"/>
      <c r="D25" s="103"/>
      <c r="E25" s="103"/>
      <c r="F25" s="103"/>
      <c r="G25" s="104"/>
      <c r="H25" s="11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0.5" customHeight="1" thickTop="1" thickBot="1" x14ac:dyDescent="0.4">
      <c r="B26" s="13"/>
      <c r="C26" s="16"/>
      <c r="D26" s="16"/>
      <c r="E26" s="72"/>
      <c r="F26" s="72"/>
      <c r="G26" s="72"/>
      <c r="H26" s="72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" thickTop="1" x14ac:dyDescent="0.35">
      <c r="B27" s="52" t="s">
        <v>3</v>
      </c>
      <c r="C27" s="53"/>
      <c r="D27" s="53"/>
      <c r="E27" s="54">
        <f>+$E$17/6</f>
        <v>216666.66666666666</v>
      </c>
      <c r="F27" s="53"/>
      <c r="G27" s="78"/>
      <c r="H27" s="55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35">
      <c r="B28" s="56" t="s">
        <v>2</v>
      </c>
      <c r="C28" s="13"/>
      <c r="D28" s="13"/>
      <c r="E28" s="57">
        <f>+$E$17</f>
        <v>1300000</v>
      </c>
      <c r="F28" s="13"/>
      <c r="G28" s="58"/>
      <c r="H28" s="55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" customHeight="1" x14ac:dyDescent="0.35">
      <c r="B29" s="124" t="s">
        <v>17</v>
      </c>
      <c r="C29" s="125"/>
      <c r="D29" s="125"/>
      <c r="E29" s="125"/>
      <c r="F29" s="125"/>
      <c r="G29" s="126"/>
      <c r="H29" s="59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 thickBot="1" x14ac:dyDescent="0.4">
      <c r="B30" s="127"/>
      <c r="C30" s="128"/>
      <c r="D30" s="128"/>
      <c r="E30" s="128"/>
      <c r="F30" s="128"/>
      <c r="G30" s="129"/>
      <c r="H30" s="59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9" customHeight="1" thickTop="1" thickBot="1" x14ac:dyDescent="0.4">
      <c r="B31" s="13"/>
      <c r="C31" s="60"/>
      <c r="D31" s="60"/>
      <c r="E31" s="60"/>
      <c r="F31" s="60"/>
      <c r="G31" s="60"/>
      <c r="H31" s="60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2.5" customHeight="1" thickTop="1" x14ac:dyDescent="0.35">
      <c r="B32" s="99" t="s">
        <v>12</v>
      </c>
      <c r="C32" s="100"/>
      <c r="D32" s="100"/>
      <c r="E32" s="100"/>
      <c r="F32" s="100"/>
      <c r="G32" s="101"/>
      <c r="H32" s="11"/>
      <c r="I32" s="13"/>
      <c r="J32" s="13"/>
      <c r="K32" s="13"/>
      <c r="L32" s="13"/>
      <c r="M32" s="13"/>
      <c r="N32" s="13"/>
      <c r="O32" s="13"/>
      <c r="P32" s="13"/>
      <c r="Q32" s="13"/>
    </row>
    <row r="33" spans="2:17" ht="20.25" customHeight="1" thickBot="1" x14ac:dyDescent="0.4">
      <c r="B33" s="102"/>
      <c r="C33" s="103"/>
      <c r="D33" s="103"/>
      <c r="E33" s="103"/>
      <c r="F33" s="103"/>
      <c r="G33" s="104"/>
      <c r="H33" s="11"/>
      <c r="I33" s="79"/>
      <c r="J33" s="13"/>
      <c r="K33" s="13"/>
      <c r="L33" s="13"/>
      <c r="M33" s="13"/>
      <c r="N33" s="13"/>
      <c r="O33" s="13"/>
      <c r="P33" s="13"/>
      <c r="Q33" s="13"/>
    </row>
    <row r="34" spans="2:17" ht="9" customHeight="1" thickTop="1" x14ac:dyDescent="0.35">
      <c r="B34" s="13"/>
      <c r="C34" s="11"/>
      <c r="D34" s="11"/>
      <c r="E34" s="11"/>
      <c r="F34" s="13"/>
      <c r="G34" s="13"/>
      <c r="H34" s="13"/>
      <c r="I34" s="13"/>
      <c r="J34" s="13"/>
      <c r="K34" s="13"/>
      <c r="L34" s="13"/>
      <c r="M34" s="65"/>
      <c r="N34" s="13"/>
      <c r="O34" s="13"/>
      <c r="P34" s="13"/>
      <c r="Q34" s="13"/>
    </row>
    <row r="35" spans="2:17" x14ac:dyDescent="0.35">
      <c r="B35" s="13"/>
      <c r="C35" s="80" t="s">
        <v>5</v>
      </c>
      <c r="D35" s="81">
        <v>0.5</v>
      </c>
      <c r="E35" s="82">
        <f>+$E$17*D35</f>
        <v>650000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35">
      <c r="B36" s="13"/>
      <c r="C36" s="46"/>
      <c r="D36" s="47"/>
      <c r="E36" s="4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5">
      <c r="B37" s="13"/>
      <c r="C37" s="80" t="s">
        <v>4</v>
      </c>
      <c r="D37" s="81">
        <v>0.3</v>
      </c>
      <c r="E37" s="82">
        <f>+$E$17*D37</f>
        <v>390000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35">
      <c r="B38" s="13"/>
      <c r="C38" s="13"/>
      <c r="D38" s="47"/>
      <c r="E38" s="4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35">
      <c r="B39" s="13"/>
      <c r="C39" s="80" t="s">
        <v>11</v>
      </c>
      <c r="D39" s="81">
        <v>0.2</v>
      </c>
      <c r="E39" s="82">
        <f>+$E$17*D39</f>
        <v>260000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1.25" customHeight="1" thickBot="1" x14ac:dyDescent="0.4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21.75" customHeight="1" thickTop="1" x14ac:dyDescent="0.35">
      <c r="B41" s="99" t="s">
        <v>13</v>
      </c>
      <c r="C41" s="100"/>
      <c r="D41" s="100"/>
      <c r="E41" s="100"/>
      <c r="F41" s="100"/>
      <c r="G41" s="101"/>
      <c r="H41" s="13"/>
      <c r="I41" s="120"/>
      <c r="J41" s="120"/>
      <c r="K41" s="120"/>
      <c r="L41" s="120"/>
      <c r="M41" s="120"/>
      <c r="N41" s="120"/>
      <c r="O41" s="13"/>
      <c r="P41" s="13"/>
      <c r="Q41" s="13"/>
    </row>
    <row r="42" spans="2:17" ht="8.25" customHeight="1" x14ac:dyDescent="0.35">
      <c r="B42" s="121"/>
      <c r="C42" s="122"/>
      <c r="D42" s="122"/>
      <c r="E42" s="122"/>
      <c r="F42" s="122"/>
      <c r="G42" s="123"/>
      <c r="H42" s="13"/>
      <c r="I42" s="120"/>
      <c r="J42" s="120"/>
      <c r="K42" s="120"/>
      <c r="L42" s="120"/>
      <c r="M42" s="120"/>
      <c r="N42" s="120"/>
      <c r="O42" s="13"/>
      <c r="P42" s="13"/>
      <c r="Q42" s="13"/>
    </row>
    <row r="43" spans="2:17" ht="33" customHeight="1" thickBot="1" x14ac:dyDescent="0.4">
      <c r="B43" s="102"/>
      <c r="C43" s="103"/>
      <c r="D43" s="103"/>
      <c r="E43" s="103"/>
      <c r="F43" s="103"/>
      <c r="G43" s="104"/>
      <c r="H43" s="13"/>
      <c r="I43" s="120"/>
      <c r="J43" s="120"/>
      <c r="K43" s="120"/>
      <c r="L43" s="120"/>
      <c r="M43" s="120"/>
      <c r="N43" s="120"/>
      <c r="O43" s="13"/>
      <c r="P43" s="13"/>
      <c r="Q43" s="13"/>
    </row>
    <row r="44" spans="2:17" ht="15" customHeight="1" thickTop="1" x14ac:dyDescent="0.35">
      <c r="B44" s="51"/>
      <c r="C44" s="51"/>
      <c r="D44" s="51"/>
      <c r="E44" s="51"/>
      <c r="F44" s="51"/>
      <c r="G44" s="51"/>
      <c r="H44" s="13"/>
      <c r="I44" s="120"/>
      <c r="J44" s="120"/>
      <c r="K44" s="120"/>
      <c r="L44" s="120"/>
      <c r="M44" s="120"/>
      <c r="N44" s="120"/>
      <c r="O44" s="13"/>
      <c r="P44" s="13"/>
      <c r="Q44" s="13"/>
    </row>
    <row r="45" spans="2:17" x14ac:dyDescent="0.35">
      <c r="B45" s="13"/>
      <c r="C45" s="80" t="s">
        <v>5</v>
      </c>
      <c r="D45" s="83">
        <v>0.6</v>
      </c>
      <c r="E45" s="82">
        <f>+$E$17*D45</f>
        <v>780000</v>
      </c>
      <c r="F45" s="13"/>
      <c r="G45" s="13"/>
      <c r="H45" s="13"/>
      <c r="I45" s="120"/>
      <c r="J45" s="120"/>
      <c r="K45" s="120"/>
      <c r="L45" s="120"/>
      <c r="M45" s="120"/>
      <c r="N45" s="120"/>
      <c r="O45" s="13"/>
      <c r="P45" s="13"/>
      <c r="Q45" s="13"/>
    </row>
    <row r="46" spans="2:17" x14ac:dyDescent="0.35">
      <c r="B46" s="13"/>
      <c r="C46" s="46"/>
      <c r="D46" s="47"/>
      <c r="E46" s="48"/>
      <c r="F46" s="13"/>
      <c r="G46" s="13"/>
      <c r="H46" s="13"/>
      <c r="I46" s="120"/>
      <c r="J46" s="120"/>
      <c r="K46" s="120"/>
      <c r="L46" s="120"/>
      <c r="M46" s="120"/>
      <c r="N46" s="120"/>
      <c r="O46" s="13"/>
      <c r="P46" s="13"/>
      <c r="Q46" s="13"/>
    </row>
    <row r="47" spans="2:17" x14ac:dyDescent="0.35">
      <c r="B47" s="13"/>
      <c r="C47" s="80" t="s">
        <v>4</v>
      </c>
      <c r="D47" s="83">
        <v>0.3</v>
      </c>
      <c r="E47" s="82">
        <f>+$E$17*D47</f>
        <v>390000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35">
      <c r="B48" s="13"/>
      <c r="C48" s="13"/>
      <c r="D48" s="47"/>
      <c r="E48" s="48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35">
      <c r="B49" s="13"/>
      <c r="C49" s="80" t="s">
        <v>11</v>
      </c>
      <c r="D49" s="83">
        <v>0.1</v>
      </c>
      <c r="E49" s="82">
        <f>+$E$17*D49</f>
        <v>130000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</sheetData>
  <sheetProtection algorithmName="SHA-512" hashValue="bAyf3S4OYszDM2KwaJNrCqXtgQsRDkSlV3Yme7ysimvExPWFb0Yo9RTYuwJQJjIHTiA08602h35ncfoYB089JA==" saltValue="4XuY43tM3xw91wsXKiBVCQ==" spinCount="100000" sheet="1" objects="1" scenarios="1" selectLockedCells="1"/>
  <customSheetViews>
    <customSheetView guid="{6BFFF207-0481-4E6B-A3F3-405D28F600BE}" showGridLines="0" topLeftCell="A36">
      <selection activeCell="E59" sqref="E59"/>
      <pageMargins left="0.7" right="0.7" top="0.75" bottom="0.75" header="0.3" footer="0.3"/>
    </customSheetView>
  </customSheetViews>
  <mergeCells count="25">
    <mergeCell ref="L15:O19"/>
    <mergeCell ref="B4:G4"/>
    <mergeCell ref="C5:C6"/>
    <mergeCell ref="C8:C9"/>
    <mergeCell ref="L7:M7"/>
    <mergeCell ref="L13:M13"/>
    <mergeCell ref="L10:M10"/>
    <mergeCell ref="L2:O5"/>
    <mergeCell ref="E5:E6"/>
    <mergeCell ref="E8:E9"/>
    <mergeCell ref="C14:C15"/>
    <mergeCell ref="C11:C12"/>
    <mergeCell ref="C17:C18"/>
    <mergeCell ref="E11:E12"/>
    <mergeCell ref="E14:E15"/>
    <mergeCell ref="E17:E18"/>
    <mergeCell ref="L20:M22"/>
    <mergeCell ref="N20:O22"/>
    <mergeCell ref="I41:N46"/>
    <mergeCell ref="B41:G43"/>
    <mergeCell ref="B23:G25"/>
    <mergeCell ref="B29:G30"/>
    <mergeCell ref="B32:G33"/>
    <mergeCell ref="E20:E21"/>
    <mergeCell ref="C20:C21"/>
  </mergeCells>
  <dataValidations count="2">
    <dataValidation type="date" allowBlank="1" showInputMessage="1" showErrorMessage="1" error="Escribe la fecha con estructura dia/mes/año" sqref="E8:E9 E5:E6" xr:uid="{00000000-0002-0000-0200-000000000000}">
      <formula1>1</formula1>
      <formula2>55153</formula2>
    </dataValidation>
    <dataValidation type="whole" operator="greaterThanOrEqual" allowBlank="1" showInputMessage="1" showErrorMessage="1" sqref="E11:E12" xr:uid="{00000000-0002-0000-0200-000001000000}">
      <formula1>1</formula1>
    </dataValidation>
  </dataValidations>
  <pageMargins left="0.7" right="0.7" top="0.75" bottom="0.75" header="0.3" footer="0.3"/>
  <pageSetup orientation="portrait" r:id="rId1"/>
  <headerFooter>
    <oddHeader xml:space="preserve">&amp;C
</oddHeader>
    <oddFooter xml:space="preserve">&amp;C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5CFEA3C3AEED47AF1ADD99727D0105" ma:contentTypeVersion="15" ma:contentTypeDescription="Crear nuevo documento." ma:contentTypeScope="" ma:versionID="e0d0131b5e8f11a95aa74b55d5f52a68">
  <xsd:schema xmlns:xsd="http://www.w3.org/2001/XMLSchema" xmlns:xs="http://www.w3.org/2001/XMLSchema" xmlns:p="http://schemas.microsoft.com/office/2006/metadata/properties" xmlns:ns3="62a19cf3-5b5d-4474-94ea-1f45ac8508f3" xmlns:ns4="e4ee0a55-fdbd-4e7f-9488-6c4aad26e12e" targetNamespace="http://schemas.microsoft.com/office/2006/metadata/properties" ma:root="true" ma:fieldsID="cbbd592a364a958e4d54b6a2832bf446" ns3:_="" ns4:_="">
    <xsd:import namespace="62a19cf3-5b5d-4474-94ea-1f45ac8508f3"/>
    <xsd:import namespace="e4ee0a55-fdbd-4e7f-9488-6c4aad26e1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19cf3-5b5d-4474-94ea-1f45ac8508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e0a55-fdbd-4e7f-9488-6c4aad26e1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2a19cf3-5b5d-4474-94ea-1f45ac8508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850C6-8C29-45FF-ADE3-64428D676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a19cf3-5b5d-4474-94ea-1f45ac8508f3"/>
    <ds:schemaRef ds:uri="e4ee0a55-fdbd-4e7f-9488-6c4aad26e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311AA3-F181-4DF4-92AE-60F6ED0CF40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62a19cf3-5b5d-4474-94ea-1f45ac8508f3"/>
    <ds:schemaRef ds:uri="http://purl.org/dc/elements/1.1/"/>
    <ds:schemaRef ds:uri="e4ee0a55-fdbd-4e7f-9488-6c4aad26e12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482DC3-BC3F-4D18-8C78-53639FA014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Contrato </vt:lpstr>
      <vt:lpstr>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Lopez Carranza Liza Johana [DIR. DE PRODUCTO]</cp:lastModifiedBy>
  <cp:lastPrinted>2023-11-16T16:08:34Z</cp:lastPrinted>
  <dcterms:created xsi:type="dcterms:W3CDTF">2023-11-14T23:49:22Z</dcterms:created>
  <dcterms:modified xsi:type="dcterms:W3CDTF">2023-11-23T20:53:02Z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0x010100C05CFEA3C3AEED47AF1ADD99727D0105</vt:lpwstr>
  </property>
</Properties>
</file>